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uantam/Desktop/เอกสารประกอบการประชุมแผนโรงเรียน 2568/"/>
    </mc:Choice>
  </mc:AlternateContent>
  <xr:revisionPtr revIDLastSave="0" documentId="13_ncr:1_{855D9FC7-8E8B-7E48-BB8F-20741F7FD779}" xr6:coauthVersionLast="47" xr6:coauthVersionMax="47" xr10:uidLastSave="{00000000-0000-0000-0000-000000000000}"/>
  <bookViews>
    <workbookView xWindow="0" yWindow="0" windowWidth="28800" windowHeight="18000" tabRatio="898" activeTab="3" xr2:uid="{00000000-000D-0000-FFFF-FFFF00000000}"/>
  </bookViews>
  <sheets>
    <sheet name="คำนวณ นร" sheetId="37" r:id="rId1"/>
    <sheet name="การจัดสรรงบ" sheetId="39" r:id="rId2"/>
    <sheet name="รวมจัดสรรปี2568" sheetId="42" r:id="rId3"/>
    <sheet name="ประมาณการรายรับ" sheetId="43" r:id="rId4"/>
    <sheet name="ประมาณการรายจ่าย" sheetId="44" r:id="rId5"/>
  </sheets>
  <definedNames>
    <definedName name="_Hlk65940012" localSheetId="3">ประมาณการรายรับ!$A$22</definedName>
    <definedName name="_Hlk66439821" localSheetId="3">ประมาณการรายรับ!$A$24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3" l="1"/>
  <c r="E18" i="43"/>
  <c r="E16" i="43"/>
  <c r="E19" i="43" s="1"/>
  <c r="G19" i="43"/>
  <c r="B19" i="43"/>
  <c r="G15" i="43"/>
  <c r="H15" i="43"/>
  <c r="B15" i="43"/>
  <c r="F17" i="43"/>
  <c r="F18" i="43"/>
  <c r="F16" i="43"/>
  <c r="I16" i="43" s="1"/>
  <c r="F14" i="43"/>
  <c r="F9" i="43"/>
  <c r="E10" i="43"/>
  <c r="F10" i="43" s="1"/>
  <c r="E11" i="43"/>
  <c r="F11" i="43" s="1"/>
  <c r="E12" i="43"/>
  <c r="F12" i="43" s="1"/>
  <c r="E13" i="43"/>
  <c r="F13" i="43" s="1"/>
  <c r="E14" i="43"/>
  <c r="E9" i="43"/>
  <c r="E15" i="43" s="1"/>
  <c r="D18" i="43"/>
  <c r="D16" i="43"/>
  <c r="D9" i="43"/>
  <c r="C17" i="43"/>
  <c r="C19" i="43" s="1"/>
  <c r="C18" i="43"/>
  <c r="C16" i="43"/>
  <c r="C10" i="43"/>
  <c r="D10" i="43" s="1"/>
  <c r="C11" i="43"/>
  <c r="D11" i="43" s="1"/>
  <c r="C12" i="43"/>
  <c r="D12" i="43" s="1"/>
  <c r="C13" i="43"/>
  <c r="D13" i="43" s="1"/>
  <c r="I13" i="43" s="1"/>
  <c r="C14" i="43"/>
  <c r="D14" i="43" s="1"/>
  <c r="I14" i="43" s="1"/>
  <c r="C9" i="43"/>
  <c r="C15" i="43" s="1"/>
  <c r="B5" i="43"/>
  <c r="D5" i="43" s="1"/>
  <c r="C5" i="43"/>
  <c r="E5" i="43"/>
  <c r="B6" i="43"/>
  <c r="C6" i="43"/>
  <c r="E6" i="43"/>
  <c r="F6" i="43" s="1"/>
  <c r="B7" i="43"/>
  <c r="D7" i="43" s="1"/>
  <c r="C7" i="43"/>
  <c r="E7" i="43"/>
  <c r="K19" i="42"/>
  <c r="D12" i="42"/>
  <c r="D13" i="42"/>
  <c r="D14" i="42"/>
  <c r="D15" i="42"/>
  <c r="D16" i="42"/>
  <c r="D17" i="42"/>
  <c r="D18" i="42"/>
  <c r="C19" i="42"/>
  <c r="B19" i="42"/>
  <c r="D19" i="37"/>
  <c r="B19" i="37"/>
  <c r="B18" i="37"/>
  <c r="C14" i="37"/>
  <c r="C19" i="37" s="1"/>
  <c r="D14" i="37"/>
  <c r="B14" i="37"/>
  <c r="L11" i="42"/>
  <c r="J11" i="42"/>
  <c r="H11" i="42"/>
  <c r="F11" i="42"/>
  <c r="D11" i="42"/>
  <c r="L10" i="42"/>
  <c r="J10" i="42"/>
  <c r="H10" i="42"/>
  <c r="F10" i="42"/>
  <c r="D10" i="42"/>
  <c r="L9" i="42"/>
  <c r="J9" i="42"/>
  <c r="H9" i="42"/>
  <c r="F9" i="42"/>
  <c r="D9" i="42"/>
  <c r="L8" i="42"/>
  <c r="J8" i="42"/>
  <c r="H8" i="42"/>
  <c r="F8" i="42"/>
  <c r="D8" i="42"/>
  <c r="L7" i="42"/>
  <c r="J7" i="42"/>
  <c r="H7" i="42"/>
  <c r="F7" i="42"/>
  <c r="D7" i="42"/>
  <c r="C7" i="37"/>
  <c r="D7" i="37"/>
  <c r="B7" i="37"/>
  <c r="I12" i="43" l="1"/>
  <c r="F15" i="43"/>
  <c r="I11" i="43"/>
  <c r="I10" i="43"/>
  <c r="D15" i="43"/>
  <c r="D19" i="43"/>
  <c r="I9" i="43"/>
  <c r="I15" i="43" s="1"/>
  <c r="D19" i="42"/>
  <c r="F7" i="43"/>
  <c r="F19" i="43"/>
  <c r="D17" i="43"/>
  <c r="I17" i="43" s="1"/>
  <c r="D6" i="43"/>
  <c r="D8" i="43" s="1"/>
  <c r="F5" i="43"/>
  <c r="F8" i="43" s="1"/>
  <c r="B8" i="43"/>
  <c r="F12" i="42"/>
  <c r="I21" i="43" s="1"/>
  <c r="H12" i="42"/>
  <c r="I22" i="43" s="1"/>
  <c r="M10" i="42"/>
  <c r="L12" i="42"/>
  <c r="M11" i="42"/>
  <c r="M9" i="42"/>
  <c r="M8" i="42"/>
  <c r="J12" i="42"/>
  <c r="I23" i="43" s="1"/>
  <c r="M7" i="42"/>
  <c r="L13" i="42" l="1"/>
  <c r="M12" i="42"/>
  <c r="C21" i="44"/>
  <c r="H34" i="44"/>
  <c r="H31" i="44"/>
  <c r="H9" i="44"/>
  <c r="H8" i="44"/>
  <c r="H7" i="44"/>
  <c r="E32" i="44"/>
  <c r="H32" i="44" s="1"/>
  <c r="E33" i="44"/>
  <c r="H33" i="44" s="1"/>
  <c r="C27" i="44"/>
  <c r="G60" i="44"/>
  <c r="G61" i="44"/>
  <c r="G62" i="44"/>
  <c r="G59" i="44"/>
  <c r="D63" i="44"/>
  <c r="E63" i="44"/>
  <c r="F63" i="44"/>
  <c r="C63" i="44"/>
  <c r="G54" i="44"/>
  <c r="G55" i="44"/>
  <c r="G56" i="44"/>
  <c r="G53" i="44"/>
  <c r="D57" i="44"/>
  <c r="E57" i="44"/>
  <c r="F57" i="44"/>
  <c r="C57" i="44"/>
  <c r="G48" i="44"/>
  <c r="G49" i="44"/>
  <c r="G50" i="44"/>
  <c r="G47" i="44"/>
  <c r="D51" i="44"/>
  <c r="E51" i="44"/>
  <c r="F51" i="44"/>
  <c r="C51" i="44"/>
  <c r="G42" i="44"/>
  <c r="G43" i="44"/>
  <c r="G44" i="44"/>
  <c r="E45" i="44"/>
  <c r="F45" i="44"/>
  <c r="C45" i="44"/>
  <c r="H24" i="44"/>
  <c r="H25" i="44"/>
  <c r="H26" i="44"/>
  <c r="H23" i="44"/>
  <c r="D27" i="44"/>
  <c r="E27" i="44"/>
  <c r="F27" i="44"/>
  <c r="G27" i="44"/>
  <c r="H20" i="44"/>
  <c r="H19" i="44"/>
  <c r="D21" i="44"/>
  <c r="E21" i="44"/>
  <c r="F21" i="44"/>
  <c r="G21" i="44"/>
  <c r="H13" i="44"/>
  <c r="H14" i="44"/>
  <c r="H15" i="44"/>
  <c r="H16" i="44"/>
  <c r="H12" i="44"/>
  <c r="E17" i="44"/>
  <c r="F17" i="44"/>
  <c r="G17" i="44"/>
  <c r="C17" i="44"/>
  <c r="E10" i="44"/>
  <c r="F10" i="44"/>
  <c r="H6" i="43"/>
  <c r="H7" i="43"/>
  <c r="H5" i="43"/>
  <c r="D35" i="44" l="1"/>
  <c r="F35" i="44"/>
  <c r="G10" i="44"/>
  <c r="G35" i="44" s="1"/>
  <c r="C10" i="44"/>
  <c r="C35" i="44" s="1"/>
  <c r="C64" i="44"/>
  <c r="F64" i="44"/>
  <c r="E64" i="44"/>
  <c r="H18" i="43"/>
  <c r="G51" i="44"/>
  <c r="H8" i="43"/>
  <c r="I6" i="43"/>
  <c r="G63" i="44"/>
  <c r="G57" i="44"/>
  <c r="H27" i="44"/>
  <c r="H21" i="44"/>
  <c r="H17" i="44"/>
  <c r="H10" i="44"/>
  <c r="I7" i="43"/>
  <c r="I5" i="43"/>
  <c r="I18" i="43" l="1"/>
  <c r="I19" i="43" s="1"/>
  <c r="H19" i="43"/>
  <c r="D41" i="44"/>
  <c r="E30" i="44"/>
  <c r="H30" i="44" s="1"/>
  <c r="E29" i="44"/>
  <c r="H29" i="44" s="1"/>
  <c r="I8" i="43"/>
  <c r="I37" i="43" l="1"/>
  <c r="E28" i="44"/>
  <c r="H28" i="44" s="1"/>
  <c r="H35" i="44" s="1"/>
  <c r="D45" i="44"/>
  <c r="D64" i="44" s="1"/>
  <c r="G41" i="44"/>
  <c r="G45" i="44" s="1"/>
  <c r="G64" i="44" s="1"/>
  <c r="E35" i="44" l="1"/>
  <c r="G66" i="44"/>
  <c r="G65" i="44"/>
  <c r="G67" i="44" l="1"/>
</calcChain>
</file>

<file path=xl/sharedStrings.xml><?xml version="1.0" encoding="utf-8"?>
<sst xmlns="http://schemas.openxmlformats.org/spreadsheetml/2006/main" count="255" uniqueCount="168">
  <si>
    <t>รวม</t>
  </si>
  <si>
    <t>ม.1</t>
  </si>
  <si>
    <t>ม.2</t>
  </si>
  <si>
    <t>ม.3</t>
  </si>
  <si>
    <t>รวมทั้งสิ้น</t>
  </si>
  <si>
    <t>คนละ</t>
  </si>
  <si>
    <t>1. เงินอุดหนุนรายหัว</t>
  </si>
  <si>
    <t>2. ค่าหนังสือ</t>
  </si>
  <si>
    <t>5.ค่ากิจกรรมพัฒนาผู้เรียน</t>
  </si>
  <si>
    <t>3.ค่าเครื่องแบบนักเรียน</t>
  </si>
  <si>
    <t>4. ค่าอุปกรณ์การเรียน</t>
  </si>
  <si>
    <t>จำนวนนักเรียน</t>
  </si>
  <si>
    <t xml:space="preserve">ที่ได้รับ </t>
  </si>
  <si>
    <t>ชั้น</t>
  </si>
  <si>
    <t>ระดับ</t>
  </si>
  <si>
    <t xml:space="preserve">วิธีการคำนวณ งบประมาณ เงินอุดหนุน ตามนโยบายการสนับสนุนค่าใช้จ่ายในการจัดการศึกษา ตั้งแต่ระดับอนุบาลจนจบการศึกษาขั้นพื้นฐาน </t>
  </si>
  <si>
    <t>(ภาคเรียนละ 1 ครั้ง)</t>
  </si>
  <si>
    <t>(ปีละ 1 ครั้ง)</t>
  </si>
  <si>
    <t>งบ 70%</t>
  </si>
  <si>
    <t>งบ 30%</t>
  </si>
  <si>
    <t>ชั้นปี</t>
  </si>
  <si>
    <t>งบอุดหนุน</t>
  </si>
  <si>
    <t>การเรียนการสอน (งบอุดหนุนรายหัว)</t>
  </si>
  <si>
    <t>งบพัฒนาคุณภาพ</t>
  </si>
  <si>
    <t>ผู้เรียน</t>
  </si>
  <si>
    <t>เงินบำรุงการศึกษา</t>
  </si>
  <si>
    <t>(ถ้ามี)</t>
  </si>
  <si>
    <t>รวมเงินทั้งสิ้น</t>
  </si>
  <si>
    <t>อัตราต่อปี</t>
  </si>
  <si>
    <t>จำนวนเงิน</t>
  </si>
  <si>
    <t>(หมายเหตุ งบอุดหนุนรายหัว ปรับตามขนาดของโรงเรียนที่ได้รับจัดสรร)</t>
  </si>
  <si>
    <t xml:space="preserve">2. งบอุดหนุน รายการค่าหนังสือเรียน    </t>
  </si>
  <si>
    <t xml:space="preserve">3. งบอุดหนุน รายการค่าเครื่องแบบนักเรียน    </t>
  </si>
  <si>
    <t xml:space="preserve">4. งบอุดหนุน รายการค่าอุปกรณ์การเรียน    </t>
  </si>
  <si>
    <t>จำนวน</t>
  </si>
  <si>
    <t>รวมประมาณการรายรับทั้งสิ้น จำนวน</t>
  </si>
  <si>
    <t>ที่</t>
  </si>
  <si>
    <t>รายจ่ายแต่ละประเภท</t>
  </si>
  <si>
    <t>งบอุดหนุน (สพฐ.)</t>
  </si>
  <si>
    <t>คุณภาพผู้เรียน</t>
  </si>
  <si>
    <t>อุดหนุนรายการอื่น</t>
  </si>
  <si>
    <t>งบบุคลากร</t>
  </si>
  <si>
    <t>รวมงบบุคลากร</t>
  </si>
  <si>
    <t>ค่าตอบแทน ใช้สอย วัสดุส่วนกลาง</t>
  </si>
  <si>
    <t>(2) ค่าวัสดุสำนักงาน/คอมพิวเตอร์</t>
  </si>
  <si>
    <t>(3) ค่าวัสดุเชื้อเพลิงและหล่อลื่น</t>
  </si>
  <si>
    <t>(5) ค่า.............................................</t>
  </si>
  <si>
    <t>รวมค่าตอบแทนใช้สอยวัสดุส่วนกลาง</t>
  </si>
  <si>
    <t>ค่าปรับปรุง ซ่อมแซม</t>
  </si>
  <si>
    <t>(1) ค่าปรับปรุงซ่อมแซมสิ่งก่อสร้าง</t>
  </si>
  <si>
    <t>(2) ค่าปรับปรุงซ่อมแซมครุภัณฑ์</t>
  </si>
  <si>
    <t>รวมค่าปรับปรุง ซ่อมแซม</t>
  </si>
  <si>
    <t>ค่าสาธารณูปโภค</t>
  </si>
  <si>
    <t>รวมค่าสาธารณูปโภค</t>
  </si>
  <si>
    <t>ค่าหนังสือเรียน</t>
  </si>
  <si>
    <t>ค่าเครื่องแบบนักเรียน</t>
  </si>
  <si>
    <t>ค่าอุปกรณ์การเรียน</t>
  </si>
  <si>
    <t>ค่าอาหารกลางวัน</t>
  </si>
  <si>
    <t>ค่าปัจจัยพื้นฐานนักเรียนยากจน</t>
  </si>
  <si>
    <t>รวมงบบริหารงานทั่วไปทั้งสิ้น</t>
  </si>
  <si>
    <t>โครงการ</t>
  </si>
  <si>
    <t>แหล่งงบประมาณ</t>
  </si>
  <si>
    <t>กลยุทธ์ที่ 2……………………………………………</t>
  </si>
  <si>
    <t>รวมงบประมาณกลยุทธ์ที่ 2</t>
  </si>
  <si>
    <t>รวมงบประมาณกลยุทธ์ที่ 3</t>
  </si>
  <si>
    <t>รวมงบประมาณกลยุทธ์ที่ 4</t>
  </si>
  <si>
    <t>กลยุทธ์ที่ 1……………………………………………..</t>
  </si>
  <si>
    <t xml:space="preserve">(2)  งบประมาณพัฒนาคุณภาพการศึกษา จำแนกตามกลยุทธ์ และแหล่งงบประมาณ  </t>
  </si>
  <si>
    <t>การเรียนการสอน</t>
  </si>
  <si>
    <t xml:space="preserve">            (1) งบบริหารงานทั่วไป ของสถานศึกษา</t>
  </si>
  <si>
    <t>(2) ค่าน้ำประปา เดือนละ ............ บาท ....... เดือน</t>
  </si>
  <si>
    <t>(4) ค่าเช่าสัญญาณอินเทอร์เน็ต เดือนละ ............ บาท ....... เดือน</t>
  </si>
  <si>
    <t>ค่าปัจจัยพื้นฐานนักเรียนยากจนพิเศษแบบมีเงื่อนไข</t>
  </si>
  <si>
    <t>มาตรฐานสถานศึกษา/ประเด็นที่</t>
  </si>
  <si>
    <t>โครงการ...........................</t>
  </si>
  <si>
    <t>รวมงบประมาณกลยุทธ์ที่ 1</t>
  </si>
  <si>
    <t>กลยุทธ์ที่ 4…………………………………………</t>
  </si>
  <si>
    <t>อุดหนุนการเรียนการสอน(รายหัว)</t>
  </si>
  <si>
    <t>อุดหนุนคุณภาพผู้เรียน</t>
  </si>
  <si>
    <t>รวมงบประมาณตามกลยุทธ์</t>
  </si>
  <si>
    <t>(4) ค่าเช่าเครื่องถ่ายเอกสาร</t>
  </si>
  <si>
    <t>โครงการพัฒนาคุณภาพผู้เรียน</t>
  </si>
  <si>
    <t>รายรับ</t>
  </si>
  <si>
    <t>คงเหลือ</t>
  </si>
  <si>
    <t>5. งบอุดหนุนปัจจัยพื้นฐานนักเรียนยากจน (ให้คำนวณที่คาดว่าจะได้รับ)</t>
  </si>
  <si>
    <t>6. งบอุดหนุนปัจจัยพื้นฐานนักเรียนยากจนพิเศษแบบมีเงื่อนไข(ให้คำนวณที่คาดว่าจะได้รับ)</t>
  </si>
  <si>
    <t>(1) ค่ากระแสไฟฟ้า เดือนละ  10,000บาท12 เดือน</t>
  </si>
  <si>
    <t>(3) ค่าโทรศัพท์ เดือนละ …...... บาท …....เดือน</t>
  </si>
  <si>
    <t>7. งบอุดหนุนนักเรียนพักนอน</t>
  </si>
  <si>
    <t xml:space="preserve">8. งบอุดหนุนจากองค์กรปกครองส่วนท้องถิ่น </t>
  </si>
  <si>
    <t xml:space="preserve">    8.2 เงินอุดหนุนดำเนินโครงการ</t>
  </si>
  <si>
    <t xml:space="preserve">9.  เงินบริจาค  </t>
  </si>
  <si>
    <t>10. งบอื่น ๆ  (สพฐ.)</t>
  </si>
  <si>
    <t>เงินสนับสนุน สพฐ.</t>
  </si>
  <si>
    <t xml:space="preserve">                                รวมงบประมาณรายจ่ายสถานศึกษาทั้งสิ้น                             
(งบบริหารทั่วไป + งบพัฒนาตามกลยุทธ์) B  (A = B)</t>
  </si>
  <si>
    <t>(1) ค่าเบี้ยเลี้ยงเดินทาง ค่าเช่าที่พัก    ค่าพาหนะ</t>
  </si>
  <si>
    <t>การคำนวณจำนวน นร.โรงเรียน…………..</t>
  </si>
  <si>
    <t>โรงเรียน…………….</t>
  </si>
  <si>
    <t xml:space="preserve">    9.1 ……………..</t>
  </si>
  <si>
    <t xml:space="preserve">    9.2 …………..</t>
  </si>
  <si>
    <t xml:space="preserve">   10.1 ………………</t>
  </si>
  <si>
    <t xml:space="preserve">   10.2 ……………….</t>
  </si>
  <si>
    <t>11. ………………….</t>
  </si>
  <si>
    <t>(1) จ้างครูอัตราจ้าง จำนวน  …..อัตราๆ เดือนละ ……. บาท ……. เดือน</t>
  </si>
  <si>
    <t>(2) จ้างครูอัตราจ้าง จำนวน  …..อัตราๆ เดือนละ ……. บาท ……. เดือน</t>
  </si>
  <si>
    <t>(3) จ้างครูอัตราจ้าง จำนวน  …..อัตราๆ เดือนละ ……. บาท ……. เดือน</t>
  </si>
  <si>
    <t>โครงการ……</t>
  </si>
  <si>
    <t>โครงการ…….</t>
  </si>
  <si>
    <t>กลยุทธ์ที่ 3…………………………</t>
  </si>
  <si>
    <t>โครงการ…………</t>
  </si>
  <si>
    <t>ค่าอ……………………………….</t>
  </si>
  <si>
    <t>อุดหนุน อปท./รายได้สถานศึกษา/สนับสนุนจาก สพฐ./อื่นๆ</t>
  </si>
  <si>
    <t>โครงการส่งเสริมประสิทธิภาพการบริหารจัดการ (งบสำรองจ่าย)</t>
  </si>
  <si>
    <t xml:space="preserve">    8.1 เงินอุดหนุนดำเนินโครงการ</t>
  </si>
  <si>
    <t>เงินสนับสนุนจาก สพฐ.</t>
  </si>
  <si>
    <t>ปีงบ 2566 ไตรมาส 1-2</t>
  </si>
  <si>
    <t>การจัดสรรงบอุดหนุน 5 รายการ ปีการศึกษา 2567</t>
  </si>
  <si>
    <t>การจัดสรรงบอุดหนุน 5 รายการ ปีการศึกษา 2568</t>
  </si>
  <si>
    <t>ภาคเรียนที่  1 ปี 2567</t>
  </si>
  <si>
    <t>ภาคเรียนที่  2 ปี 2567</t>
  </si>
  <si>
    <t>ภาคเรียนที่  1 ปี 2568</t>
  </si>
  <si>
    <t>ภาคเรียนที่  2 ปี 2568</t>
  </si>
  <si>
    <t>16 พค - กย 2567</t>
  </si>
  <si>
    <t>ตค 67 -มีค 68</t>
  </si>
  <si>
    <t>16 พค - กย 2568</t>
  </si>
  <si>
    <t>ตค 68 -มีค 69</t>
  </si>
  <si>
    <t>ปีงบประมาณ 2565 ไตรมาส 3-4</t>
  </si>
  <si>
    <t>ปีงบ 2568 ไตรมาส 3-4</t>
  </si>
  <si>
    <t>ปีงบ 2569 ไตรมาส 1-2</t>
  </si>
  <si>
    <t>ข้อมูล 10 มิย.2567</t>
  </si>
  <si>
    <t>ข้อมูล 10 พ.ย.2567</t>
  </si>
  <si>
    <t>ข้อมูล 10 มิย.68</t>
  </si>
  <si>
    <t>ข้อมูล 10 พย.68</t>
  </si>
  <si>
    <t>แผนปฏิบัติการ ประจำปีการศึกษา 2567</t>
  </si>
  <si>
    <t>แผนปฏิบัติการ ประจำปีการศึกษา 2568</t>
  </si>
  <si>
    <t>SAR 2567</t>
  </si>
  <si>
    <t>SAR 2568</t>
  </si>
  <si>
    <t>ปี67</t>
  </si>
  <si>
    <t>ปี68</t>
  </si>
  <si>
    <t>ปี 69</t>
  </si>
  <si>
    <t xml:space="preserve"> ประจำปีการศึกษา 2568</t>
  </si>
  <si>
    <t>3.1 ประมาณการรายรับ ตามแผนปฏิบัติการประจำปีการศึกษา 2568</t>
  </si>
  <si>
    <t>3.2 ประมาณการรายจ่าย  ปีการศึกษา 2568</t>
  </si>
  <si>
    <t>10 มิย 2568</t>
  </si>
  <si>
    <t>แผนฏิบัติการประจำปี  2567</t>
  </si>
  <si>
    <t>การจัดสรรงบอุดหนุน 5 รายการ ปีการศึกษา 2569</t>
  </si>
  <si>
    <t>ภาคเรียนที่  1 ปี 2569</t>
  </si>
  <si>
    <t>ภาคเรียนที่  2 ปี 2569</t>
  </si>
  <si>
    <t>16 พค - กย 2569</t>
  </si>
  <si>
    <t>ตค 69 -มีค 70</t>
  </si>
  <si>
    <t>ข้อมูล 10 มิย.69</t>
  </si>
  <si>
    <t>ข้อมูล 10 พย.69</t>
  </si>
  <si>
    <t>แผนปฏิบัติการ ประจำปีการศึกษา 2569</t>
  </si>
  <si>
    <t>แผนฏิบัติการประจำปี  2568</t>
  </si>
  <si>
    <t>SAR 2569</t>
  </si>
  <si>
    <t>ปีงบประมาณ 2569(1ต.ค 68 - 30 ก.ย 69)</t>
  </si>
  <si>
    <t>ปีงบประมาณ 2568(1ต.ค 67 - 30 ก.ย 68)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</si>
  <si>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</si>
  <si>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</si>
  <si>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</si>
  <si>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</si>
  <si>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</si>
  <si>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</si>
  <si>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</si>
  <si>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</si>
  <si>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</si>
  <si>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รวม ก่อนประถม</t>
  </si>
  <si>
    <t>รวมมัธยมต้น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</si>
</sst>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5" x14ac:knownFonts="1">
    <font>
      <sz val="10"/>
      <name val="Arial"/>
      <charset val="222"/>
    </font>
    <font>
      <sz val="10"/>
      <name val="Arial"/>
      <family val="2"/>
    </font>
    <font>
      <b/>
      <sz val="16"/>
      <name val="Angsana New"/>
      <family val="1"/>
    </font>
    <font>
      <sz val="18"/>
      <name val="Angsana New"/>
      <family val="1"/>
    </font>
    <font>
      <sz val="18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18"/>
      <color rgb="FFFF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b/>
      <sz val="16"/>
      <color rgb="FF002060"/>
      <name val="Angsana New"/>
      <family val="1"/>
    </font>
    <font>
      <b/>
      <sz val="20"/>
      <color rgb="FFFF0000"/>
      <name val="Angsana New"/>
      <family val="1"/>
    </font>
    <font>
      <sz val="16"/>
      <color rgb="FF002060"/>
      <name val="TH SarabunPSK"/>
      <family val="2"/>
      <charset val="222"/>
    </font>
    <font>
      <sz val="20"/>
      <name val="Angsana New"/>
      <family val="1"/>
    </font>
    <font>
      <sz val="20"/>
      <color rgb="FFFF0000"/>
      <name val="Angsana New"/>
      <family val="1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7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5" fontId="5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8" fillId="0" borderId="1" xfId="1" applyNumberFormat="1" applyFont="1" applyFill="1" applyBorder="1"/>
    <xf numFmtId="165" fontId="7" fillId="0" borderId="1" xfId="1" applyNumberFormat="1" applyFont="1" applyFill="1" applyBorder="1"/>
    <xf numFmtId="164" fontId="7" fillId="0" borderId="1" xfId="1" applyFont="1" applyFill="1" applyBorder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9" fontId="2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1" xfId="1" applyNumberFormat="1" applyFont="1" applyFill="1" applyBorder="1"/>
    <xf numFmtId="0" fontId="2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6" fillId="0" borderId="0" xfId="0" applyNumberFormat="1" applyFont="1"/>
    <xf numFmtId="165" fontId="10" fillId="0" borderId="1" xfId="0" applyNumberFormat="1" applyFont="1" applyBorder="1"/>
    <xf numFmtId="0" fontId="3" fillId="0" borderId="1" xfId="0" applyFont="1" applyBorder="1"/>
    <xf numFmtId="165" fontId="11" fillId="4" borderId="1" xfId="1" applyNumberFormat="1" applyFont="1" applyFill="1" applyBorder="1" applyAlignment="1">
      <alignment horizontal="right" vertical="center" wrapText="1" readingOrder="1"/>
    </xf>
    <xf numFmtId="1" fontId="12" fillId="0" borderId="3" xfId="0" applyNumberFormat="1" applyFont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5" fillId="0" borderId="1" xfId="0" applyFont="1" applyBorder="1" applyAlignment="1">
      <alignment horizontal="right"/>
    </xf>
    <xf numFmtId="165" fontId="15" fillId="0" borderId="0" xfId="0" applyNumberFormat="1" applyFont="1"/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9"/>
    </xf>
    <xf numFmtId="0" fontId="15" fillId="0" borderId="0" xfId="0" applyFont="1" applyAlignment="1">
      <alignment horizontal="left" vertical="top"/>
    </xf>
    <xf numFmtId="0" fontId="17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vertical="top" wrapText="1"/>
    </xf>
    <xf numFmtId="165" fontId="17" fillId="6" borderId="1" xfId="1" applyNumberFormat="1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vertical="top" wrapText="1"/>
    </xf>
    <xf numFmtId="165" fontId="15" fillId="6" borderId="1" xfId="1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vertical="top" wrapText="1"/>
    </xf>
    <xf numFmtId="165" fontId="15" fillId="6" borderId="1" xfId="1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center" vertical="center" wrapText="1"/>
    </xf>
    <xf numFmtId="165" fontId="17" fillId="6" borderId="1" xfId="1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top" wrapText="1"/>
    </xf>
    <xf numFmtId="0" fontId="15" fillId="6" borderId="2" xfId="0" applyFont="1" applyFill="1" applyBorder="1" applyAlignment="1">
      <alignment horizontal="center" vertical="top" wrapText="1"/>
    </xf>
    <xf numFmtId="0" fontId="21" fillId="6" borderId="2" xfId="0" applyFont="1" applyFill="1" applyBorder="1" applyAlignment="1">
      <alignment vertical="top" wrapText="1"/>
    </xf>
    <xf numFmtId="0" fontId="15" fillId="5" borderId="2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top" wrapText="1"/>
    </xf>
    <xf numFmtId="165" fontId="15" fillId="5" borderId="1" xfId="1" applyNumberFormat="1" applyFont="1" applyFill="1" applyBorder="1" applyAlignment="1">
      <alignment horizontal="center" vertical="top" wrapText="1"/>
    </xf>
    <xf numFmtId="165" fontId="17" fillId="5" borderId="1" xfId="1" applyNumberFormat="1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165" fontId="17" fillId="4" borderId="1" xfId="1" applyNumberFormat="1" applyFont="1" applyFill="1" applyBorder="1" applyAlignment="1">
      <alignment horizontal="center" vertical="center" wrapText="1"/>
    </xf>
    <xf numFmtId="165" fontId="15" fillId="4" borderId="1" xfId="1" applyNumberFormat="1" applyFont="1" applyFill="1" applyBorder="1" applyAlignment="1">
      <alignment vertical="center" wrapText="1"/>
    </xf>
    <xf numFmtId="165" fontId="17" fillId="4" borderId="1" xfId="1" applyNumberFormat="1" applyFont="1" applyFill="1" applyBorder="1" applyAlignment="1">
      <alignment vertical="center" wrapText="1"/>
    </xf>
    <xf numFmtId="165" fontId="17" fillId="4" borderId="1" xfId="1" applyNumberFormat="1" applyFont="1" applyFill="1" applyBorder="1" applyAlignment="1">
      <alignment horizontal="right" vertical="top" wrapText="1"/>
    </xf>
    <xf numFmtId="165" fontId="19" fillId="4" borderId="1" xfId="1" applyNumberFormat="1" applyFont="1" applyFill="1" applyBorder="1" applyAlignment="1">
      <alignment horizontal="right" vertical="top" wrapText="1"/>
    </xf>
    <xf numFmtId="165" fontId="17" fillId="4" borderId="1" xfId="1" applyNumberFormat="1" applyFont="1" applyFill="1" applyBorder="1" applyAlignment="1">
      <alignment horizontal="center" vertical="top" wrapText="1"/>
    </xf>
    <xf numFmtId="165" fontId="15" fillId="4" borderId="1" xfId="1" applyNumberFormat="1" applyFont="1" applyFill="1" applyBorder="1" applyAlignment="1">
      <alignment horizontal="center" vertical="top" wrapText="1"/>
    </xf>
    <xf numFmtId="165" fontId="15" fillId="4" borderId="1" xfId="1" applyNumberFormat="1" applyFont="1" applyFill="1" applyBorder="1" applyAlignment="1">
      <alignment vertical="top" wrapText="1"/>
    </xf>
    <xf numFmtId="165" fontId="15" fillId="4" borderId="1" xfId="1" applyNumberFormat="1" applyFont="1" applyFill="1" applyBorder="1" applyAlignment="1">
      <alignment horizontal="center" vertical="center" wrapText="1"/>
    </xf>
    <xf numFmtId="165" fontId="17" fillId="4" borderId="1" xfId="1" applyNumberFormat="1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center" wrapText="1"/>
    </xf>
    <xf numFmtId="165" fontId="18" fillId="4" borderId="1" xfId="1" applyNumberFormat="1" applyFont="1" applyFill="1" applyBorder="1" applyAlignment="1">
      <alignment vertical="center" wrapText="1"/>
    </xf>
    <xf numFmtId="165" fontId="18" fillId="4" borderId="1" xfId="0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/>
    </xf>
    <xf numFmtId="165" fontId="15" fillId="0" borderId="1" xfId="1" applyNumberFormat="1" applyFont="1" applyBorder="1"/>
    <xf numFmtId="165" fontId="15" fillId="0" borderId="1" xfId="1" applyNumberFormat="1" applyFont="1" applyBorder="1" applyAlignment="1">
      <alignment vertical="center"/>
    </xf>
    <xf numFmtId="165" fontId="18" fillId="8" borderId="1" xfId="0" applyNumberFormat="1" applyFont="1" applyFill="1" applyBorder="1"/>
    <xf numFmtId="165" fontId="16" fillId="0" borderId="0" xfId="1" applyNumberFormat="1" applyFont="1"/>
    <xf numFmtId="165" fontId="15" fillId="6" borderId="2" xfId="1" applyNumberFormat="1" applyFont="1" applyFill="1" applyBorder="1" applyAlignment="1">
      <alignment horizontal="center" vertical="top" wrapText="1"/>
    </xf>
    <xf numFmtId="165" fontId="17" fillId="0" borderId="1" xfId="1" applyNumberFormat="1" applyFont="1" applyBorder="1"/>
    <xf numFmtId="165" fontId="18" fillId="0" borderId="1" xfId="1" applyNumberFormat="1" applyFont="1" applyBorder="1"/>
    <xf numFmtId="0" fontId="15" fillId="5" borderId="1" xfId="0" applyFont="1" applyFill="1" applyBorder="1" applyAlignment="1">
      <alignment horizontal="right"/>
    </xf>
    <xf numFmtId="165" fontId="15" fillId="5" borderId="1" xfId="1" applyNumberFormat="1" applyFont="1" applyFill="1" applyBorder="1"/>
    <xf numFmtId="0" fontId="17" fillId="7" borderId="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165" fontId="12" fillId="2" borderId="1" xfId="1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165" fontId="13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16" fillId="0" borderId="0" xfId="0" applyFont="1"/>
    <xf numFmtId="0" fontId="16" fillId="4" borderId="0" xfId="0" applyFont="1" applyFill="1"/>
    <xf numFmtId="9" fontId="16" fillId="0" borderId="1" xfId="0" applyNumberFormat="1" applyFont="1" applyBorder="1" applyAlignment="1">
      <alignment horizontal="center"/>
    </xf>
    <xf numFmtId="9" fontId="16" fillId="4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8" fillId="0" borderId="1" xfId="1" applyFont="1" applyFill="1" applyBorder="1" applyAlignment="1">
      <alignment horizontal="right"/>
    </xf>
    <xf numFmtId="164" fontId="8" fillId="0" borderId="1" xfId="1" applyFont="1" applyFill="1" applyBorder="1"/>
    <xf numFmtId="164" fontId="2" fillId="0" borderId="1" xfId="1" applyFont="1" applyFill="1" applyBorder="1"/>
    <xf numFmtId="164" fontId="15" fillId="0" borderId="1" xfId="1" applyFont="1" applyBorder="1"/>
    <xf numFmtId="0" fontId="17" fillId="0" borderId="0" xfId="0" applyFont="1" applyAlignment="1">
      <alignment vertical="top" wrapText="1"/>
    </xf>
    <xf numFmtId="0" fontId="16" fillId="0" borderId="11" xfId="0" applyFont="1" applyBorder="1"/>
    <xf numFmtId="0" fontId="4" fillId="0" borderId="0" xfId="0" applyFont="1"/>
    <xf numFmtId="1" fontId="4" fillId="0" borderId="3" xfId="0" applyNumberFormat="1" applyFont="1" applyBorder="1" applyAlignment="1">
      <alignment horizontal="center"/>
    </xf>
    <xf numFmtId="165" fontId="12" fillId="0" borderId="3" xfId="1" applyNumberFormat="1" applyFont="1" applyFill="1" applyBorder="1" applyAlignment="1">
      <alignment horizontal="right" vertical="center"/>
    </xf>
    <xf numFmtId="1" fontId="4" fillId="13" borderId="14" xfId="0" applyNumberFormat="1" applyFont="1" applyFill="1" applyBorder="1" applyAlignment="1">
      <alignment horizontal="center"/>
    </xf>
    <xf numFmtId="1" fontId="4" fillId="10" borderId="15" xfId="0" applyNumberFormat="1" applyFont="1" applyFill="1" applyBorder="1" applyAlignment="1">
      <alignment horizontal="center"/>
    </xf>
    <xf numFmtId="165" fontId="13" fillId="13" borderId="14" xfId="1" applyNumberFormat="1" applyFont="1" applyFill="1" applyBorder="1" applyAlignment="1">
      <alignment horizontal="right" vertical="center"/>
    </xf>
    <xf numFmtId="165" fontId="12" fillId="4" borderId="1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164" fontId="7" fillId="0" borderId="0" xfId="1" applyFont="1"/>
    <xf numFmtId="164" fontId="7" fillId="0" borderId="0" xfId="0" applyNumberFormat="1" applyFont="1"/>
    <xf numFmtId="0" fontId="8" fillId="0" borderId="1" xfId="0" applyFont="1" applyBorder="1" applyAlignment="1">
      <alignment horizontal="center"/>
    </xf>
    <xf numFmtId="1" fontId="12" fillId="4" borderId="3" xfId="0" applyNumberFormat="1" applyFont="1" applyFill="1" applyBorder="1" applyAlignment="1">
      <alignment horizontal="center" vertical="top"/>
    </xf>
    <xf numFmtId="4" fontId="15" fillId="4" borderId="1" xfId="0" applyNumberFormat="1" applyFont="1" applyFill="1" applyBorder="1" applyAlignment="1">
      <alignment horizontal="center" vertical="center" wrapText="1"/>
    </xf>
    <xf numFmtId="164" fontId="15" fillId="4" borderId="1" xfId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164" fontId="17" fillId="4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top" wrapText="1"/>
    </xf>
    <xf numFmtId="164" fontId="18" fillId="4" borderId="1" xfId="1" applyFont="1" applyFill="1" applyBorder="1" applyAlignment="1">
      <alignment horizontal="center" wrapText="1"/>
    </xf>
    <xf numFmtId="0" fontId="17" fillId="13" borderId="1" xfId="0" applyFont="1" applyFill="1" applyBorder="1" applyAlignment="1">
      <alignment horizontal="center" vertical="top" wrapText="1"/>
    </xf>
    <xf numFmtId="0" fontId="17" fillId="13" borderId="1" xfId="0" applyFont="1" applyFill="1" applyBorder="1" applyAlignment="1">
      <alignment horizontal="center" vertical="center" wrapText="1"/>
    </xf>
    <xf numFmtId="164" fontId="17" fillId="13" borderId="1" xfId="1" applyFont="1" applyFill="1" applyBorder="1" applyAlignment="1">
      <alignment horizontal="center" vertical="center" wrapText="1"/>
    </xf>
    <xf numFmtId="165" fontId="17" fillId="13" borderId="1" xfId="1" applyNumberFormat="1" applyFont="1" applyFill="1" applyBorder="1" applyAlignment="1">
      <alignment horizontal="center" vertical="center" wrapText="1"/>
    </xf>
    <xf numFmtId="1" fontId="12" fillId="12" borderId="3" xfId="0" applyNumberFormat="1" applyFont="1" applyFill="1" applyBorder="1" applyAlignment="1">
      <alignment horizontal="center" vertical="top"/>
    </xf>
    <xf numFmtId="4" fontId="15" fillId="12" borderId="1" xfId="0" applyNumberFormat="1" applyFont="1" applyFill="1" applyBorder="1" applyAlignment="1">
      <alignment horizontal="center" vertical="center" wrapText="1"/>
    </xf>
    <xf numFmtId="164" fontId="15" fillId="1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12" borderId="0" xfId="0" applyFont="1" applyFill="1" applyAlignment="1">
      <alignment horizontal="center"/>
    </xf>
    <xf numFmtId="0" fontId="16" fillId="11" borderId="0" xfId="0" applyFont="1" applyFill="1" applyAlignment="1">
      <alignment horizontal="center"/>
    </xf>
    <xf numFmtId="0" fontId="16" fillId="10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5" fillId="5" borderId="8" xfId="0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930520</xdr:colOff>
      <xdr:row>8</xdr:row>
      <xdr:rowOff>315057</xdr:rowOff>
    </xdr:from>
    <xdr:to>
      <xdr:col>2</xdr:col>
      <xdr:colOff>102577</xdr:colOff>
      <xdr:row>10</xdr:row>
      <xdr:rowOff>0</xdr:rowOff>
    </xdr:to>
    <xdr:sp macro="" textlink="">
      <xdr:nvSpPr>
        <xdr:cNvPr id="2" name="ลูกศรล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46385" y="2520461"/>
          <a:ext cx="175846" cy="315058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9</xdr:row>
      <xdr:rowOff>7327</xdr:rowOff>
    </xdr:from>
    <xdr:to>
      <xdr:col>7</xdr:col>
      <xdr:colOff>175846</xdr:colOff>
      <xdr:row>10</xdr:row>
      <xdr:rowOff>7328</xdr:rowOff>
    </xdr:to>
    <xdr:sp macro="" textlink="">
      <xdr:nvSpPr>
        <xdr:cNvPr id="4" name="ลูกศรล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55019" y="2527789"/>
          <a:ext cx="175846" cy="315058"/>
        </a:xfrm>
        <a:prstGeom prst="down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Tahoma"/>
          </a:endParaRPr>
        </a:p>
      </xdr:txBody>
    </xdr:sp>
    <xdr:clientData/>
  </xdr:twoCellAnchor>
  <xdr:twoCellAnchor>
    <xdr:from>
      <xdr:col>4</xdr:col>
      <xdr:colOff>14654</xdr:colOff>
      <xdr:row>8</xdr:row>
      <xdr:rowOff>87922</xdr:rowOff>
    </xdr:from>
    <xdr:to>
      <xdr:col>4</xdr:col>
      <xdr:colOff>600808</xdr:colOff>
      <xdr:row>10</xdr:row>
      <xdr:rowOff>109903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3949212" y="2293326"/>
          <a:ext cx="586154" cy="652096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930520</xdr:colOff>
      <xdr:row>8</xdr:row>
      <xdr:rowOff>315057</xdr:rowOff>
    </xdr:from>
    <xdr:to>
      <xdr:col>2</xdr:col>
      <xdr:colOff>102577</xdr:colOff>
      <xdr:row>10</xdr:row>
      <xdr:rowOff>0</xdr:rowOff>
    </xdr:to>
    <xdr:sp macro="" textlink="">
      <xdr:nvSpPr>
        <xdr:cNvPr id="5" name="ลูกศรลง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59220" y="2162907"/>
          <a:ext cx="172182" cy="265968"/>
        </a:xfrm>
        <a:prstGeom prst="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0</xdr:colOff>
      <xdr:row>9</xdr:row>
      <xdr:rowOff>7327</xdr:rowOff>
    </xdr:from>
    <xdr:to>
      <xdr:col>7</xdr:col>
      <xdr:colOff>175846</xdr:colOff>
      <xdr:row>10</xdr:row>
      <xdr:rowOff>7328</xdr:rowOff>
    </xdr:to>
    <xdr:sp macro="" textlink="">
      <xdr:nvSpPr>
        <xdr:cNvPr id="7" name="ลูกศรลง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4575" y="2169502"/>
          <a:ext cx="175846" cy="266701"/>
        </a:xfrm>
        <a:prstGeom prst="down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Tahoma"/>
          </a:endParaRPr>
        </a:p>
      </xdr:txBody>
    </xdr:sp>
    <xdr:clientData/>
  </xdr:twoCellAnchor>
  <xdr:twoCellAnchor>
    <xdr:from>
      <xdr:col>4</xdr:col>
      <xdr:colOff>14654</xdr:colOff>
      <xdr:row>8</xdr:row>
      <xdr:rowOff>87922</xdr:rowOff>
    </xdr:from>
    <xdr:to>
      <xdr:col>4</xdr:col>
      <xdr:colOff>600808</xdr:colOff>
      <xdr:row>10</xdr:row>
      <xdr:rowOff>109903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4034204" y="1983397"/>
          <a:ext cx="176579" cy="555381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7327</xdr:rowOff>
    </xdr:from>
    <xdr:to>
      <xdr:col>12</xdr:col>
      <xdr:colOff>175846</xdr:colOff>
      <xdr:row>10</xdr:row>
      <xdr:rowOff>7328</xdr:rowOff>
    </xdr:to>
    <xdr:sp macro="" textlink="">
      <xdr:nvSpPr>
        <xdr:cNvPr id="13" name="ลูกศรลง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35688" y="2467952"/>
          <a:ext cx="175846" cy="301626"/>
        </a:xfrm>
        <a:prstGeom prst="down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Tahoma"/>
          </a:endParaRPr>
        </a:p>
      </xdr:txBody>
    </xdr:sp>
    <xdr:clientData/>
  </xdr:twoCellAnchor>
  <xdr:twoCellAnchor>
    <xdr:from>
      <xdr:col>9</xdr:col>
      <xdr:colOff>14654</xdr:colOff>
      <xdr:row>8</xdr:row>
      <xdr:rowOff>87922</xdr:rowOff>
    </xdr:from>
    <xdr:to>
      <xdr:col>9</xdr:col>
      <xdr:colOff>600808</xdr:colOff>
      <xdr:row>10</xdr:row>
      <xdr:rowOff>109903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4038967" y="2246922"/>
          <a:ext cx="176579" cy="625231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9</xdr:row>
      <xdr:rowOff>7327</xdr:rowOff>
    </xdr:from>
    <xdr:to>
      <xdr:col>12</xdr:col>
      <xdr:colOff>175846</xdr:colOff>
      <xdr:row>10</xdr:row>
      <xdr:rowOff>7328</xdr:rowOff>
    </xdr:to>
    <xdr:sp macro="" textlink="">
      <xdr:nvSpPr>
        <xdr:cNvPr id="15" name="ลูกศรลง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35688" y="2467952"/>
          <a:ext cx="175846" cy="301626"/>
        </a:xfrm>
        <a:prstGeom prst="downArrow">
          <a:avLst/>
        </a:prstGeom>
        <a:solidFill>
          <a:srgbClr val="C0504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Tahoma"/>
          </a:endParaRPr>
        </a:p>
      </xdr:txBody>
    </xdr:sp>
    <xdr:clientData/>
  </xdr:twoCellAnchor>
  <xdr:twoCellAnchor>
    <xdr:from>
      <xdr:col>9</xdr:col>
      <xdr:colOff>14654</xdr:colOff>
      <xdr:row>8</xdr:row>
      <xdr:rowOff>87922</xdr:rowOff>
    </xdr:from>
    <xdr:to>
      <xdr:col>9</xdr:col>
      <xdr:colOff>600808</xdr:colOff>
      <xdr:row>10</xdr:row>
      <xdr:rowOff>109903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4038967" y="2246922"/>
          <a:ext cx="176579" cy="625231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="310" zoomScaleNormal="145" workbookViewId="0">
      <selection activeCell="F7" sqref="F7"/>
    </sheetView>
  </sheetViews>
  <sheetFormatPr baseColWidth="10" defaultColWidth="9.1640625" defaultRowHeight="26" x14ac:dyDescent="0.4"/>
  <cols>
    <col min="1" max="1" width="16.5" style="3" customWidth="1"/>
    <col min="2" max="2" width="13" style="3" customWidth="1"/>
    <col min="3" max="3" width="13.1640625" style="3" customWidth="1"/>
    <col min="4" max="4" width="13.6640625" style="3" customWidth="1"/>
    <col min="5" max="16384" width="9.1640625" style="3"/>
  </cols>
  <sheetData>
    <row r="1" spans="1:4" ht="27" x14ac:dyDescent="0.45">
      <c r="A1" s="5" t="s">
        <v>96</v>
      </c>
    </row>
    <row r="2" spans="1:4" x14ac:dyDescent="0.4">
      <c r="A2" s="143" t="s">
        <v>13</v>
      </c>
      <c r="B2" s="24" t="s">
        <v>11</v>
      </c>
      <c r="C2" s="24"/>
      <c r="D2" s="24"/>
    </row>
    <row r="3" spans="1:4" x14ac:dyDescent="0.4">
      <c r="A3" s="143"/>
      <c r="B3" s="4" t="s">
        <v>137</v>
      </c>
      <c r="C3" s="4" t="s">
        <v>138</v>
      </c>
      <c r="D3" s="4" t="s">
        <v>139</v>
      </c>
    </row>
    <row r="4" spans="1:4" ht="29" x14ac:dyDescent="0.4">
      <c r="A4" s="4" t="s">
        <v>157</v>
      </c>
      <c r="B4" s="27">
        <v>1</v>
      </c>
      <c r="C4" s="123"/>
      <c r="D4" s="28"/>
    </row>
    <row r="5" spans="1:4" ht="29" x14ac:dyDescent="0.4">
      <c r="A5" s="4" t="s">
        <v>158</v>
      </c>
      <c r="B5" s="27">
        <v>1</v>
      </c>
      <c r="C5" s="27"/>
      <c r="D5" s="26"/>
    </row>
    <row r="6" spans="1:4" ht="29" x14ac:dyDescent="0.4">
      <c r="A6" s="4" t="s">
        <v>159</v>
      </c>
      <c r="B6" s="27">
        <v>1</v>
      </c>
      <c r="C6" s="27"/>
      <c r="D6" s="26"/>
    </row>
    <row r="7" spans="1:4" ht="30" thickBot="1" x14ac:dyDescent="0.45">
      <c r="A7" s="100" t="s">
        <v>166</v>
      </c>
      <c r="B7" s="122">
        <f>SUM(B4:B6)</f>
        <v>3</v>
      </c>
      <c r="C7" s="122">
        <f t="shared" ref="C7:D7" si="0">SUM(C4:C6)</f>
        <v>0</v>
      </c>
      <c r="D7" s="122">
        <f t="shared" si="0"/>
        <v>0</v>
      </c>
    </row>
    <row r="8" spans="1:4" ht="30" thickTop="1" x14ac:dyDescent="0.4">
      <c r="A8" s="4" t="s">
        <v>160</v>
      </c>
      <c r="B8" s="119">
        <v>1</v>
      </c>
      <c r="C8" s="119"/>
      <c r="D8" s="26"/>
    </row>
    <row r="9" spans="1:4" ht="29" x14ac:dyDescent="0.4">
      <c r="A9" s="4" t="s">
        <v>161</v>
      </c>
      <c r="B9" s="27">
        <v>1</v>
      </c>
      <c r="C9" s="27"/>
      <c r="D9" s="26"/>
    </row>
    <row r="10" spans="1:4" ht="29" x14ac:dyDescent="0.4">
      <c r="A10" s="4" t="s">
        <v>162</v>
      </c>
      <c r="B10" s="27">
        <v>1</v>
      </c>
      <c r="C10" s="27"/>
      <c r="D10" s="26"/>
    </row>
    <row r="11" spans="1:4" ht="29" x14ac:dyDescent="0.4">
      <c r="A11" s="4" t="s">
        <v>163</v>
      </c>
      <c r="B11" s="27">
        <v>1</v>
      </c>
      <c r="C11" s="101"/>
      <c r="D11" s="101"/>
    </row>
    <row r="12" spans="1:4" ht="29" x14ac:dyDescent="0.4">
      <c r="A12" s="4" t="s">
        <v>164</v>
      </c>
      <c r="B12" s="27">
        <v>1</v>
      </c>
      <c r="C12" s="21"/>
      <c r="D12" s="21"/>
    </row>
    <row r="13" spans="1:4" ht="29" x14ac:dyDescent="0.4">
      <c r="A13" s="4" t="s">
        <v>165</v>
      </c>
      <c r="B13" s="27">
        <v>1</v>
      </c>
      <c r="C13" s="21"/>
      <c r="D13" s="21"/>
    </row>
    <row r="14" spans="1:4" ht="27" thickBot="1" x14ac:dyDescent="0.45">
      <c r="A14" s="100" t="s">
        <v>166</v>
      </c>
      <c r="B14" s="120">
        <f>SUM(B8:B13)</f>
        <v>6</v>
      </c>
      <c r="C14" s="120">
        <f t="shared" ref="C14:D14" si="1">SUM(C8:C13)</f>
        <v>0</v>
      </c>
      <c r="D14" s="120">
        <f t="shared" si="1"/>
        <v>0</v>
      </c>
    </row>
    <row r="15" spans="1:4" ht="27" thickTop="1" x14ac:dyDescent="0.4">
      <c r="A15" s="3" t="s">
        <v>1</v>
      </c>
      <c r="B15" s="118">
        <v>1</v>
      </c>
      <c r="C15" s="118"/>
      <c r="D15" s="118"/>
    </row>
    <row r="16" spans="1:4" x14ac:dyDescent="0.4">
      <c r="A16" s="3" t="s">
        <v>2</v>
      </c>
      <c r="B16" s="21">
        <v>1</v>
      </c>
      <c r="C16" s="21"/>
      <c r="D16" s="21"/>
    </row>
    <row r="17" spans="1:4" x14ac:dyDescent="0.4">
      <c r="A17" s="3" t="s">
        <v>3</v>
      </c>
      <c r="B17" s="21">
        <v>1</v>
      </c>
      <c r="C17" s="21"/>
      <c r="D17" s="21"/>
    </row>
    <row r="18" spans="1:4" ht="27" thickBot="1" x14ac:dyDescent="0.45">
      <c r="A18" s="117" t="s">
        <v>167</v>
      </c>
      <c r="B18" s="120">
        <f>SUM(B15:B17)</f>
        <v>3</v>
      </c>
      <c r="C18" s="120"/>
      <c r="D18" s="120"/>
    </row>
    <row r="19" spans="1:4" ht="29" thickTop="1" thickBot="1" x14ac:dyDescent="0.5">
      <c r="A19" s="5" t="s">
        <v>4</v>
      </c>
      <c r="B19" s="121">
        <f>SUM(B18,B14,B7)</f>
        <v>12</v>
      </c>
      <c r="C19" s="121">
        <f t="shared" ref="C19:D19" si="2">SUM(C18,C14,C7)</f>
        <v>0</v>
      </c>
      <c r="D19" s="121">
        <f t="shared" si="2"/>
        <v>0</v>
      </c>
    </row>
    <row r="20" spans="1:4" ht="27" thickTop="1" x14ac:dyDescent="0.4">
      <c r="B20" s="118"/>
      <c r="C20" s="118"/>
      <c r="D20" s="118"/>
    </row>
  </sheetData>
  <mergeCells count="1">
    <mergeCell ref="A2:A3"/>
  </mergeCells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zoomScale="170" zoomScaleNormal="170" workbookViewId="0">
      <selection activeCell="G15" sqref="G15"/>
    </sheetView>
  </sheetViews>
  <sheetFormatPr baseColWidth="10" defaultColWidth="9.1640625" defaultRowHeight="24" x14ac:dyDescent="0.4"/>
  <cols>
    <col min="1" max="1" width="15.5" style="103" customWidth="1"/>
    <col min="2" max="2" width="15" style="103" customWidth="1"/>
    <col min="3" max="3" width="14.5" style="103" customWidth="1"/>
    <col min="4" max="4" width="15.5" style="103" customWidth="1"/>
    <col min="5" max="5" width="2.83203125" style="103" customWidth="1"/>
    <col min="6" max="6" width="14.6640625" style="103" customWidth="1"/>
    <col min="7" max="7" width="14" style="103" customWidth="1"/>
    <col min="8" max="8" width="16.5" style="103" customWidth="1"/>
    <col min="9" max="9" width="15.5" style="103" customWidth="1"/>
    <col min="10" max="10" width="4.83203125" style="103" customWidth="1"/>
    <col min="11" max="11" width="12" style="103" customWidth="1"/>
    <col min="12" max="12" width="12.5" style="103" customWidth="1"/>
    <col min="13" max="13" width="13.83203125" style="103" customWidth="1"/>
    <col min="14" max="14" width="14.1640625" style="103" customWidth="1"/>
    <col min="15" max="16384" width="9.1640625" style="103"/>
  </cols>
  <sheetData>
    <row r="1" spans="1:14" x14ac:dyDescent="0.4">
      <c r="C1" s="152" t="s">
        <v>156</v>
      </c>
      <c r="D1" s="152"/>
      <c r="E1" s="152"/>
      <c r="F1" s="152"/>
      <c r="G1" s="152"/>
      <c r="H1" s="153" t="s">
        <v>155</v>
      </c>
      <c r="I1" s="153"/>
      <c r="J1" s="153"/>
      <c r="K1" s="153"/>
      <c r="L1" s="153"/>
    </row>
    <row r="2" spans="1:14" ht="27" x14ac:dyDescent="0.45">
      <c r="A2" s="148" t="s">
        <v>116</v>
      </c>
      <c r="B2" s="148"/>
      <c r="C2" s="148"/>
      <c r="D2" s="148"/>
      <c r="F2" s="148" t="s">
        <v>117</v>
      </c>
      <c r="G2" s="148"/>
      <c r="H2" s="148"/>
      <c r="I2" s="148"/>
      <c r="K2" s="148" t="s">
        <v>145</v>
      </c>
      <c r="L2" s="148"/>
      <c r="M2" s="148"/>
      <c r="N2" s="148"/>
    </row>
    <row r="3" spans="1:14" x14ac:dyDescent="0.4">
      <c r="A3" s="149" t="s">
        <v>118</v>
      </c>
      <c r="B3" s="149"/>
      <c r="C3" s="149" t="s">
        <v>119</v>
      </c>
      <c r="D3" s="149"/>
      <c r="F3" s="149" t="s">
        <v>120</v>
      </c>
      <c r="G3" s="149"/>
      <c r="H3" s="149" t="s">
        <v>121</v>
      </c>
      <c r="I3" s="149"/>
      <c r="K3" s="149" t="s">
        <v>146</v>
      </c>
      <c r="L3" s="149"/>
      <c r="M3" s="149" t="s">
        <v>147</v>
      </c>
      <c r="N3" s="149"/>
    </row>
    <row r="4" spans="1:14" x14ac:dyDescent="0.4">
      <c r="A4" s="150" t="s">
        <v>122</v>
      </c>
      <c r="B4" s="150"/>
      <c r="C4" s="150" t="s">
        <v>123</v>
      </c>
      <c r="D4" s="150"/>
      <c r="F4" s="150" t="s">
        <v>124</v>
      </c>
      <c r="G4" s="150"/>
      <c r="H4" s="150" t="s">
        <v>125</v>
      </c>
      <c r="I4" s="150"/>
      <c r="K4" s="150" t="s">
        <v>148</v>
      </c>
      <c r="L4" s="150"/>
      <c r="M4" s="150" t="s">
        <v>149</v>
      </c>
      <c r="N4" s="150"/>
    </row>
    <row r="5" spans="1:14" x14ac:dyDescent="0.4">
      <c r="A5" s="150" t="s">
        <v>126</v>
      </c>
      <c r="B5" s="150"/>
      <c r="C5" s="151" t="s">
        <v>115</v>
      </c>
      <c r="D5" s="151"/>
      <c r="E5" s="104"/>
      <c r="F5" s="151" t="s">
        <v>127</v>
      </c>
      <c r="G5" s="151"/>
      <c r="H5" s="150" t="s">
        <v>128</v>
      </c>
      <c r="I5" s="150"/>
      <c r="K5" s="151" t="s">
        <v>127</v>
      </c>
      <c r="L5" s="151"/>
      <c r="M5" s="150" t="s">
        <v>128</v>
      </c>
      <c r="N5" s="150"/>
    </row>
    <row r="6" spans="1:14" x14ac:dyDescent="0.4">
      <c r="A6" s="105" t="s">
        <v>18</v>
      </c>
      <c r="B6" s="105" t="s">
        <v>19</v>
      </c>
      <c r="C6" s="106" t="s">
        <v>18</v>
      </c>
      <c r="D6" s="106" t="s">
        <v>19</v>
      </c>
      <c r="E6" s="104"/>
      <c r="F6" s="106" t="s">
        <v>18</v>
      </c>
      <c r="G6" s="106" t="s">
        <v>19</v>
      </c>
      <c r="H6" s="105" t="s">
        <v>18</v>
      </c>
      <c r="I6" s="105" t="s">
        <v>19</v>
      </c>
      <c r="K6" s="106" t="s">
        <v>18</v>
      </c>
      <c r="L6" s="106" t="s">
        <v>19</v>
      </c>
      <c r="M6" s="105" t="s">
        <v>18</v>
      </c>
      <c r="N6" s="105" t="s">
        <v>19</v>
      </c>
    </row>
    <row r="7" spans="1:14" x14ac:dyDescent="0.4">
      <c r="A7" s="107"/>
      <c r="B7" s="107"/>
      <c r="C7" s="107"/>
      <c r="D7" s="107"/>
      <c r="F7" s="108"/>
      <c r="G7" s="109"/>
      <c r="H7" s="109"/>
      <c r="I7" s="109"/>
      <c r="K7" s="108"/>
      <c r="L7" s="109"/>
      <c r="M7" s="109"/>
      <c r="N7" s="109"/>
    </row>
    <row r="8" spans="1:14" x14ac:dyDescent="0.4">
      <c r="A8" s="146" t="s">
        <v>129</v>
      </c>
      <c r="B8" s="147"/>
      <c r="C8" s="146" t="s">
        <v>130</v>
      </c>
      <c r="D8" s="147"/>
      <c r="F8" s="146" t="s">
        <v>131</v>
      </c>
      <c r="G8" s="147"/>
      <c r="H8" s="146" t="s">
        <v>132</v>
      </c>
      <c r="I8" s="147"/>
      <c r="K8" s="146" t="s">
        <v>150</v>
      </c>
      <c r="L8" s="147"/>
      <c r="M8" s="146" t="s">
        <v>151</v>
      </c>
      <c r="N8" s="147"/>
    </row>
    <row r="9" spans="1:14" x14ac:dyDescent="0.4">
      <c r="A9" s="144" t="s">
        <v>133</v>
      </c>
      <c r="B9" s="144"/>
      <c r="C9" s="144"/>
      <c r="D9" s="144"/>
      <c r="F9" s="144" t="s">
        <v>134</v>
      </c>
      <c r="G9" s="144"/>
      <c r="H9" s="144"/>
      <c r="I9" s="144"/>
      <c r="K9" s="144" t="s">
        <v>152</v>
      </c>
      <c r="L9" s="144"/>
      <c r="M9" s="144"/>
      <c r="N9" s="144"/>
    </row>
    <row r="10" spans="1:14" x14ac:dyDescent="0.4">
      <c r="A10" s="110"/>
      <c r="B10" s="110"/>
      <c r="C10" s="110"/>
      <c r="D10" s="110"/>
      <c r="F10" s="110"/>
      <c r="G10" s="110"/>
      <c r="H10" s="110"/>
      <c r="I10" s="110"/>
      <c r="K10" s="110"/>
      <c r="L10" s="110"/>
      <c r="M10" s="110"/>
      <c r="N10" s="110"/>
    </row>
    <row r="11" spans="1:14" x14ac:dyDescent="0.4">
      <c r="A11" s="145" t="s">
        <v>135</v>
      </c>
      <c r="B11" s="145"/>
      <c r="C11" s="145"/>
      <c r="D11" s="145"/>
      <c r="F11" s="145" t="s">
        <v>136</v>
      </c>
      <c r="G11" s="145"/>
      <c r="H11" s="145"/>
      <c r="I11" s="145"/>
      <c r="K11" s="145" t="s">
        <v>154</v>
      </c>
      <c r="L11" s="145"/>
      <c r="M11" s="145"/>
      <c r="N11" s="145"/>
    </row>
    <row r="12" spans="1:14" x14ac:dyDescent="0.4">
      <c r="C12" s="154" t="s">
        <v>144</v>
      </c>
      <c r="D12" s="154"/>
      <c r="E12" s="154"/>
      <c r="F12" s="154"/>
      <c r="G12" s="154"/>
      <c r="H12" s="153" t="s">
        <v>153</v>
      </c>
      <c r="I12" s="153"/>
      <c r="J12" s="153"/>
      <c r="K12" s="153"/>
      <c r="L12" s="153"/>
      <c r="M12" s="116"/>
      <c r="N12" s="116"/>
    </row>
  </sheetData>
  <mergeCells count="37">
    <mergeCell ref="C1:G1"/>
    <mergeCell ref="H1:L1"/>
    <mergeCell ref="K2:N2"/>
    <mergeCell ref="H12:L12"/>
    <mergeCell ref="C12:G12"/>
    <mergeCell ref="K3:L3"/>
    <mergeCell ref="M3:N3"/>
    <mergeCell ref="K4:L4"/>
    <mergeCell ref="M4:N4"/>
    <mergeCell ref="K5:L5"/>
    <mergeCell ref="M5:N5"/>
    <mergeCell ref="K8:L8"/>
    <mergeCell ref="M8:N8"/>
    <mergeCell ref="K9:N9"/>
    <mergeCell ref="K11:N11"/>
    <mergeCell ref="F11:I11"/>
    <mergeCell ref="F5:G5"/>
    <mergeCell ref="H5:I5"/>
    <mergeCell ref="F8:G8"/>
    <mergeCell ref="H8:I8"/>
    <mergeCell ref="F9:I9"/>
    <mergeCell ref="F2:I2"/>
    <mergeCell ref="F3:G3"/>
    <mergeCell ref="H3:I3"/>
    <mergeCell ref="F4:G4"/>
    <mergeCell ref="H4:I4"/>
    <mergeCell ref="A9:D9"/>
    <mergeCell ref="A11:D11"/>
    <mergeCell ref="A8:B8"/>
    <mergeCell ref="C8:D8"/>
    <mergeCell ref="A2:D2"/>
    <mergeCell ref="A3:B3"/>
    <mergeCell ref="C3:D3"/>
    <mergeCell ref="A4:B4"/>
    <mergeCell ref="C4:D4"/>
    <mergeCell ref="A5:B5"/>
    <mergeCell ref="C5:D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="170" zoomScaleNormal="170" workbookViewId="0">
      <selection activeCell="B11" sqref="B11"/>
    </sheetView>
  </sheetViews>
  <sheetFormatPr baseColWidth="10" defaultColWidth="9.1640625" defaultRowHeight="24" x14ac:dyDescent="0.4"/>
  <cols>
    <col min="1" max="1" width="5.83203125" style="6" customWidth="1"/>
    <col min="2" max="2" width="13.5" style="6" customWidth="1"/>
    <col min="3" max="3" width="11.6640625" style="6" customWidth="1"/>
    <col min="4" max="4" width="15.5" style="6" customWidth="1"/>
    <col min="5" max="5" width="9.33203125" style="6" bestFit="1" customWidth="1"/>
    <col min="6" max="6" width="12.5" style="6" customWidth="1"/>
    <col min="7" max="7" width="9.33203125" style="6" bestFit="1" customWidth="1"/>
    <col min="8" max="8" width="13.33203125" style="6" customWidth="1"/>
    <col min="9" max="9" width="10.33203125" style="6" bestFit="1" customWidth="1"/>
    <col min="10" max="10" width="12" style="6" customWidth="1"/>
    <col min="11" max="11" width="9.5" style="6" bestFit="1" customWidth="1"/>
    <col min="12" max="12" width="15" style="6" customWidth="1"/>
    <col min="13" max="13" width="12.5" style="6" customWidth="1"/>
    <col min="14" max="14" width="9.83203125" style="6" bestFit="1" customWidth="1"/>
    <col min="15" max="16384" width="9.1640625" style="6"/>
  </cols>
  <sheetData>
    <row r="1" spans="1:19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x14ac:dyDescent="0.4">
      <c r="A2" s="1" t="s">
        <v>140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9" x14ac:dyDescent="0.4">
      <c r="A3" s="2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9" x14ac:dyDescent="0.4">
      <c r="A4" s="20" t="s">
        <v>14</v>
      </c>
      <c r="B4" s="20" t="s">
        <v>11</v>
      </c>
      <c r="C4" s="162" t="s">
        <v>6</v>
      </c>
      <c r="D4" s="162"/>
      <c r="E4" s="163" t="s">
        <v>7</v>
      </c>
      <c r="F4" s="163"/>
      <c r="G4" s="164" t="s">
        <v>9</v>
      </c>
      <c r="H4" s="164"/>
      <c r="I4" s="164" t="s">
        <v>10</v>
      </c>
      <c r="J4" s="164"/>
      <c r="K4" s="162" t="s">
        <v>8</v>
      </c>
      <c r="L4" s="162"/>
      <c r="M4" s="20" t="s">
        <v>4</v>
      </c>
    </row>
    <row r="5" spans="1:19" x14ac:dyDescent="0.4">
      <c r="A5" s="7" t="s">
        <v>13</v>
      </c>
      <c r="B5" s="7" t="s">
        <v>12</v>
      </c>
      <c r="C5" s="155" t="s">
        <v>16</v>
      </c>
      <c r="D5" s="156"/>
      <c r="E5" s="157" t="s">
        <v>17</v>
      </c>
      <c r="F5" s="158"/>
      <c r="G5" s="159" t="s">
        <v>17</v>
      </c>
      <c r="H5" s="160"/>
      <c r="I5" s="159" t="s">
        <v>16</v>
      </c>
      <c r="J5" s="161"/>
      <c r="K5" s="155" t="s">
        <v>16</v>
      </c>
      <c r="L5" s="156"/>
      <c r="M5" s="7"/>
    </row>
    <row r="6" spans="1:19" x14ac:dyDescent="0.4">
      <c r="A6" s="8"/>
      <c r="B6" s="17" t="s">
        <v>143</v>
      </c>
      <c r="C6" s="9" t="s">
        <v>5</v>
      </c>
      <c r="D6" s="9" t="s">
        <v>0</v>
      </c>
      <c r="E6" s="18" t="s">
        <v>5</v>
      </c>
      <c r="F6" s="18" t="s">
        <v>0</v>
      </c>
      <c r="G6" s="10" t="s">
        <v>5</v>
      </c>
      <c r="H6" s="10" t="s">
        <v>0</v>
      </c>
      <c r="I6" s="10" t="s">
        <v>5</v>
      </c>
      <c r="J6" s="10" t="s">
        <v>0</v>
      </c>
      <c r="K6" s="11" t="s">
        <v>5</v>
      </c>
      <c r="L6" s="11" t="s">
        <v>0</v>
      </c>
      <c r="M6" s="8"/>
    </row>
    <row r="7" spans="1:19" ht="29" x14ac:dyDescent="0.4">
      <c r="A7" s="4" t="s">
        <v>157</v>
      </c>
      <c r="B7" s="98">
        <v>50</v>
      </c>
      <c r="C7" s="111">
        <v>1972</v>
      </c>
      <c r="D7" s="12">
        <f t="shared" ref="D7:D18" si="0">B7*C7</f>
        <v>98600</v>
      </c>
      <c r="E7" s="25">
        <v>808</v>
      </c>
      <c r="F7" s="19">
        <f t="shared" ref="F7:F11" si="1">B7*E7</f>
        <v>40400</v>
      </c>
      <c r="G7" s="13">
        <v>500</v>
      </c>
      <c r="H7" s="14">
        <f t="shared" ref="H7:H11" si="2">G7*B7</f>
        <v>25000</v>
      </c>
      <c r="I7" s="13">
        <v>520</v>
      </c>
      <c r="J7" s="15">
        <f t="shared" ref="J7:J11" si="3">I7*B7</f>
        <v>26000</v>
      </c>
      <c r="K7" s="112">
        <v>490</v>
      </c>
      <c r="L7" s="112">
        <f t="shared" ref="L7:L11" si="4">K7*B7</f>
        <v>24500</v>
      </c>
      <c r="M7" s="113">
        <f t="shared" ref="M7:M11" si="5">D7+F7+H7+J7+L7</f>
        <v>214500</v>
      </c>
      <c r="N7" s="1"/>
      <c r="Q7" s="1"/>
      <c r="R7" s="1"/>
      <c r="S7" s="1"/>
    </row>
    <row r="8" spans="1:19" ht="29" x14ac:dyDescent="0.4">
      <c r="A8" s="4" t="s">
        <v>158</v>
      </c>
      <c r="B8" s="27">
        <v>60</v>
      </c>
      <c r="C8" s="111">
        <v>1972</v>
      </c>
      <c r="D8" s="12">
        <f t="shared" si="0"/>
        <v>118320</v>
      </c>
      <c r="E8" s="25">
        <v>921</v>
      </c>
      <c r="F8" s="19">
        <f t="shared" si="1"/>
        <v>55260</v>
      </c>
      <c r="G8" s="13">
        <v>500</v>
      </c>
      <c r="H8" s="14">
        <f t="shared" si="2"/>
        <v>30000</v>
      </c>
      <c r="I8" s="13">
        <v>520</v>
      </c>
      <c r="J8" s="15">
        <f t="shared" si="3"/>
        <v>31200</v>
      </c>
      <c r="K8" s="112">
        <v>490</v>
      </c>
      <c r="L8" s="112">
        <f t="shared" si="4"/>
        <v>29400</v>
      </c>
      <c r="M8" s="113">
        <f t="shared" si="5"/>
        <v>264180</v>
      </c>
      <c r="N8" s="1"/>
      <c r="Q8" s="1"/>
      <c r="R8" s="1"/>
      <c r="S8" s="1"/>
    </row>
    <row r="9" spans="1:19" ht="29" x14ac:dyDescent="0.4">
      <c r="A9" s="4" t="s">
        <v>159</v>
      </c>
      <c r="B9" s="27">
        <v>100</v>
      </c>
      <c r="C9" s="111">
        <v>1972</v>
      </c>
      <c r="D9" s="12">
        <f t="shared" si="0"/>
        <v>197200</v>
      </c>
      <c r="E9" s="25">
        <v>996</v>
      </c>
      <c r="F9" s="19">
        <f t="shared" si="1"/>
        <v>99600</v>
      </c>
      <c r="G9" s="13">
        <v>500</v>
      </c>
      <c r="H9" s="14">
        <f t="shared" si="2"/>
        <v>50000</v>
      </c>
      <c r="I9" s="13">
        <v>520</v>
      </c>
      <c r="J9" s="15">
        <f t="shared" si="3"/>
        <v>52000</v>
      </c>
      <c r="K9" s="112">
        <v>490</v>
      </c>
      <c r="L9" s="112">
        <f t="shared" si="4"/>
        <v>49000</v>
      </c>
      <c r="M9" s="113">
        <f t="shared" si="5"/>
        <v>447800</v>
      </c>
      <c r="N9" s="1"/>
      <c r="Q9" s="1"/>
      <c r="R9" s="1"/>
      <c r="S9" s="1"/>
    </row>
    <row r="10" spans="1:19" ht="29" x14ac:dyDescent="0.4">
      <c r="A10" s="4" t="s">
        <v>160</v>
      </c>
      <c r="B10" s="27">
        <v>120</v>
      </c>
      <c r="C10" s="111">
        <v>2204</v>
      </c>
      <c r="D10" s="12">
        <f t="shared" si="0"/>
        <v>264480</v>
      </c>
      <c r="E10" s="25">
        <v>1326</v>
      </c>
      <c r="F10" s="19">
        <f t="shared" si="1"/>
        <v>159120</v>
      </c>
      <c r="G10" s="13">
        <v>550</v>
      </c>
      <c r="H10" s="14">
        <f t="shared" si="2"/>
        <v>66000</v>
      </c>
      <c r="I10" s="13">
        <v>520</v>
      </c>
      <c r="J10" s="15">
        <f t="shared" si="3"/>
        <v>62400</v>
      </c>
      <c r="K10" s="112">
        <v>547</v>
      </c>
      <c r="L10" s="112">
        <f t="shared" si="4"/>
        <v>65640</v>
      </c>
      <c r="M10" s="113">
        <f t="shared" si="5"/>
        <v>617640</v>
      </c>
      <c r="N10" s="1"/>
      <c r="Q10" s="1"/>
      <c r="R10" s="1"/>
      <c r="S10" s="1"/>
    </row>
    <row r="11" spans="1:19" ht="29" x14ac:dyDescent="0.4">
      <c r="A11" s="4" t="s">
        <v>161</v>
      </c>
      <c r="B11" s="27">
        <v>20</v>
      </c>
      <c r="C11" s="111">
        <v>2204</v>
      </c>
      <c r="D11" s="12">
        <f t="shared" si="0"/>
        <v>44080</v>
      </c>
      <c r="E11" s="25">
        <v>1164</v>
      </c>
      <c r="F11" s="19">
        <f t="shared" si="1"/>
        <v>23280</v>
      </c>
      <c r="G11" s="13">
        <v>550</v>
      </c>
      <c r="H11" s="14">
        <f t="shared" si="2"/>
        <v>11000</v>
      </c>
      <c r="I11" s="13">
        <v>520</v>
      </c>
      <c r="J11" s="15">
        <f t="shared" si="3"/>
        <v>10400</v>
      </c>
      <c r="K11" s="112">
        <v>547</v>
      </c>
      <c r="L11" s="112">
        <f t="shared" si="4"/>
        <v>10940</v>
      </c>
      <c r="M11" s="113">
        <f t="shared" si="5"/>
        <v>99700</v>
      </c>
      <c r="N11" s="1"/>
      <c r="Q11" s="1"/>
      <c r="R11" s="1"/>
      <c r="S11" s="1"/>
    </row>
    <row r="12" spans="1:19" s="1" customFormat="1" ht="29" x14ac:dyDescent="0.4">
      <c r="A12" s="4" t="s">
        <v>162</v>
      </c>
      <c r="B12" s="27">
        <v>50</v>
      </c>
      <c r="C12" s="111">
        <v>2204</v>
      </c>
      <c r="D12" s="12">
        <f t="shared" si="0"/>
        <v>110200</v>
      </c>
      <c r="E12" s="84"/>
      <c r="F12" s="84">
        <f>SUM(F7:F11)</f>
        <v>377660</v>
      </c>
      <c r="G12" s="84"/>
      <c r="H12" s="84">
        <f>SUM(H7:H11)</f>
        <v>182000</v>
      </c>
      <c r="I12" s="84"/>
      <c r="J12" s="84">
        <f>SUM(J7:J11)</f>
        <v>182000</v>
      </c>
      <c r="K12" s="112">
        <v>547</v>
      </c>
      <c r="L12" s="84">
        <f>SUM(L7:L11)</f>
        <v>179480</v>
      </c>
      <c r="M12" s="84">
        <f>SUM(M7:M11)</f>
        <v>1643820</v>
      </c>
      <c r="N12" s="16"/>
      <c r="O12" s="6"/>
      <c r="P12" s="6"/>
    </row>
    <row r="13" spans="1:19" ht="29" x14ac:dyDescent="0.45">
      <c r="A13" s="4" t="s">
        <v>163</v>
      </c>
      <c r="B13" s="27">
        <v>10</v>
      </c>
      <c r="C13" s="111">
        <v>2204</v>
      </c>
      <c r="D13" s="12">
        <f t="shared" si="0"/>
        <v>22040</v>
      </c>
      <c r="J13" s="22"/>
      <c r="K13" s="112">
        <v>547</v>
      </c>
      <c r="L13" s="23">
        <f>D12+L12</f>
        <v>289680</v>
      </c>
    </row>
    <row r="14" spans="1:19" ht="29" x14ac:dyDescent="0.4">
      <c r="A14" s="4" t="s">
        <v>164</v>
      </c>
      <c r="B14" s="27">
        <v>1</v>
      </c>
      <c r="C14" s="111">
        <v>2204</v>
      </c>
      <c r="D14" s="12">
        <f t="shared" si="0"/>
        <v>2204</v>
      </c>
      <c r="K14" s="112">
        <v>547</v>
      </c>
    </row>
    <row r="15" spans="1:19" ht="29" x14ac:dyDescent="0.4">
      <c r="A15" s="4" t="s">
        <v>165</v>
      </c>
      <c r="B15" s="27">
        <v>1</v>
      </c>
      <c r="C15" s="111">
        <v>2204</v>
      </c>
      <c r="D15" s="12">
        <f t="shared" si="0"/>
        <v>2204</v>
      </c>
      <c r="K15" s="112">
        <v>547</v>
      </c>
    </row>
    <row r="16" spans="1:19" ht="29" x14ac:dyDescent="0.4">
      <c r="A16" s="3" t="s">
        <v>1</v>
      </c>
      <c r="B16" s="27">
        <v>1</v>
      </c>
      <c r="C16" s="125">
        <v>4060</v>
      </c>
      <c r="D16" s="12">
        <f t="shared" si="0"/>
        <v>4060</v>
      </c>
      <c r="K16" s="125">
        <v>1003</v>
      </c>
    </row>
    <row r="17" spans="1:11" ht="29" x14ac:dyDescent="0.4">
      <c r="A17" s="3" t="s">
        <v>2</v>
      </c>
      <c r="B17" s="27">
        <v>1</v>
      </c>
      <c r="C17" s="125">
        <v>4060</v>
      </c>
      <c r="D17" s="12">
        <f t="shared" si="0"/>
        <v>4060</v>
      </c>
      <c r="K17" s="125">
        <v>1003</v>
      </c>
    </row>
    <row r="18" spans="1:11" ht="29" x14ac:dyDescent="0.4">
      <c r="A18" s="3" t="s">
        <v>3</v>
      </c>
      <c r="B18" s="27">
        <v>1</v>
      </c>
      <c r="C18" s="125">
        <v>4060</v>
      </c>
      <c r="D18" s="12">
        <f t="shared" si="0"/>
        <v>4060</v>
      </c>
      <c r="K18" s="125">
        <v>1003</v>
      </c>
    </row>
    <row r="19" spans="1:11" x14ac:dyDescent="0.4">
      <c r="A19" s="6" t="s">
        <v>0</v>
      </c>
      <c r="B19" s="124">
        <f>SUM(B7:B18)</f>
        <v>415</v>
      </c>
      <c r="C19" s="124">
        <f>SUM(C7:C18)</f>
        <v>31320</v>
      </c>
      <c r="D19" s="12">
        <f>SUM(D7:D18)</f>
        <v>871508</v>
      </c>
      <c r="K19" s="126">
        <f>SUM(K7:K18)</f>
        <v>7761</v>
      </c>
    </row>
  </sheetData>
  <mergeCells count="10"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abSelected="1" zoomScale="210" zoomScaleNormal="210" workbookViewId="0">
      <pane ySplit="4" topLeftCell="A18" activePane="bottomLeft" state="frozen"/>
      <selection pane="bottomLeft" activeCell="I37" sqref="I37"/>
    </sheetView>
  </sheetViews>
  <sheetFormatPr baseColWidth="10" defaultColWidth="9.1640625" defaultRowHeight="24" x14ac:dyDescent="0.4"/>
  <cols>
    <col min="1" max="1" width="14.83203125" style="31" customWidth="1"/>
    <col min="2" max="2" width="9.33203125" style="31" bestFit="1" customWidth="1"/>
    <col min="3" max="4" width="12.83203125" style="31" bestFit="1" customWidth="1"/>
    <col min="5" max="5" width="12.1640625" style="31" customWidth="1"/>
    <col min="6" max="6" width="11.33203125" style="31" customWidth="1"/>
    <col min="7" max="7" width="9.1640625" style="31"/>
    <col min="8" max="8" width="10.33203125" style="31" customWidth="1"/>
    <col min="9" max="9" width="12.83203125" style="31" customWidth="1"/>
    <col min="10" max="10" width="12.5" style="31" bestFit="1" customWidth="1"/>
    <col min="11" max="16384" width="9.1640625" style="31"/>
  </cols>
  <sheetData>
    <row r="1" spans="1:9" x14ac:dyDescent="0.4">
      <c r="A1" s="29" t="s">
        <v>141</v>
      </c>
    </row>
    <row r="2" spans="1:9" ht="20.25" customHeight="1" x14ac:dyDescent="0.4">
      <c r="A2" s="166" t="s">
        <v>20</v>
      </c>
      <c r="B2" s="174" t="s">
        <v>11</v>
      </c>
      <c r="C2" s="175" t="s">
        <v>21</v>
      </c>
      <c r="D2" s="176"/>
      <c r="E2" s="175" t="s">
        <v>23</v>
      </c>
      <c r="F2" s="176"/>
      <c r="G2" s="175" t="s">
        <v>25</v>
      </c>
      <c r="H2" s="179"/>
      <c r="I2" s="165" t="s">
        <v>27</v>
      </c>
    </row>
    <row r="3" spans="1:9" ht="21" customHeight="1" x14ac:dyDescent="0.4">
      <c r="A3" s="166"/>
      <c r="B3" s="174"/>
      <c r="C3" s="177" t="s">
        <v>22</v>
      </c>
      <c r="D3" s="178"/>
      <c r="E3" s="177" t="s">
        <v>24</v>
      </c>
      <c r="F3" s="178"/>
      <c r="G3" s="177" t="s">
        <v>26</v>
      </c>
      <c r="H3" s="180"/>
      <c r="I3" s="165"/>
    </row>
    <row r="4" spans="1:9" ht="25" x14ac:dyDescent="0.4">
      <c r="A4" s="166"/>
      <c r="B4" s="166"/>
      <c r="C4" s="34" t="s">
        <v>28</v>
      </c>
      <c r="D4" s="34" t="s">
        <v>29</v>
      </c>
      <c r="E4" s="34" t="s">
        <v>28</v>
      </c>
      <c r="F4" s="34" t="s">
        <v>29</v>
      </c>
      <c r="G4" s="34" t="s">
        <v>28</v>
      </c>
      <c r="H4" s="34" t="s">
        <v>29</v>
      </c>
      <c r="I4" s="166"/>
    </row>
    <row r="5" spans="1:9" ht="26" x14ac:dyDescent="0.4">
      <c r="A5" s="4" t="s">
        <v>157</v>
      </c>
      <c r="B5" s="68">
        <f>รวมจัดสรรปี2568!B7</f>
        <v>50</v>
      </c>
      <c r="C5" s="129">
        <f>รวมจัดสรรปี2568!C7</f>
        <v>1972</v>
      </c>
      <c r="D5" s="130">
        <f>B5*C5</f>
        <v>98600</v>
      </c>
      <c r="E5" s="131">
        <f>รวมจัดสรรปี2568!K7</f>
        <v>490</v>
      </c>
      <c r="F5" s="130">
        <f>B5*E5</f>
        <v>24500</v>
      </c>
      <c r="G5" s="66"/>
      <c r="H5" s="79">
        <f>B5*G5</f>
        <v>0</v>
      </c>
      <c r="I5" s="132">
        <f>D5+F5+H5</f>
        <v>123100</v>
      </c>
    </row>
    <row r="6" spans="1:9" ht="26" x14ac:dyDescent="0.4">
      <c r="A6" s="4" t="s">
        <v>158</v>
      </c>
      <c r="B6" s="68">
        <f>รวมจัดสรรปี2568!B8</f>
        <v>60</v>
      </c>
      <c r="C6" s="129">
        <f>รวมจัดสรรปี2568!C8</f>
        <v>1972</v>
      </c>
      <c r="D6" s="130">
        <f t="shared" ref="D6:D18" si="0">B6*C6</f>
        <v>118320</v>
      </c>
      <c r="E6" s="131">
        <f>รวมจัดสรรปี2568!K8</f>
        <v>490</v>
      </c>
      <c r="F6" s="130">
        <f t="shared" ref="F6:F7" si="1">B6*E6</f>
        <v>29400</v>
      </c>
      <c r="G6" s="66"/>
      <c r="H6" s="79">
        <f t="shared" ref="H6:H7" si="2">B6*G6</f>
        <v>0</v>
      </c>
      <c r="I6" s="132">
        <f t="shared" ref="I6:I18" si="3">D6+F6+H6</f>
        <v>147720</v>
      </c>
    </row>
    <row r="7" spans="1:9" ht="26" x14ac:dyDescent="0.4">
      <c r="A7" s="4" t="s">
        <v>159</v>
      </c>
      <c r="B7" s="68">
        <f>รวมจัดสรรปี2568!B9</f>
        <v>100</v>
      </c>
      <c r="C7" s="129">
        <f>รวมจัดสรรปี2568!C9</f>
        <v>1972</v>
      </c>
      <c r="D7" s="130">
        <f t="shared" si="0"/>
        <v>197200</v>
      </c>
      <c r="E7" s="131">
        <f>รวมจัดสรรปี2568!K9</f>
        <v>490</v>
      </c>
      <c r="F7" s="130">
        <f t="shared" si="1"/>
        <v>49000</v>
      </c>
      <c r="G7" s="66"/>
      <c r="H7" s="79">
        <f t="shared" si="2"/>
        <v>0</v>
      </c>
      <c r="I7" s="132">
        <f t="shared" si="3"/>
        <v>246200</v>
      </c>
    </row>
    <row r="8" spans="1:9" x14ac:dyDescent="0.4">
      <c r="A8" s="127" t="s">
        <v>166</v>
      </c>
      <c r="B8" s="136">
        <f>SUM(B5:B7)</f>
        <v>210</v>
      </c>
      <c r="C8" s="137"/>
      <c r="D8" s="138">
        <f t="shared" ref="D8:I8" si="4">SUM(D5:D7)</f>
        <v>414120</v>
      </c>
      <c r="E8" s="137"/>
      <c r="F8" s="138">
        <f t="shared" si="4"/>
        <v>102900</v>
      </c>
      <c r="G8" s="137"/>
      <c r="H8" s="139">
        <f t="shared" si="4"/>
        <v>0</v>
      </c>
      <c r="I8" s="138">
        <f t="shared" si="4"/>
        <v>517020</v>
      </c>
    </row>
    <row r="9" spans="1:9" ht="26" x14ac:dyDescent="0.4">
      <c r="A9" s="4" t="s">
        <v>160</v>
      </c>
      <c r="B9" s="134">
        <v>1</v>
      </c>
      <c r="C9" s="132">
        <f>รวมจัดสรรปี2568!C10</f>
        <v>2204</v>
      </c>
      <c r="D9" s="132">
        <f t="shared" si="0"/>
        <v>2204</v>
      </c>
      <c r="E9" s="132">
        <f>รวมจัดสรรปี2568!K10</f>
        <v>547</v>
      </c>
      <c r="F9" s="132">
        <f>SUM(E9*B9)</f>
        <v>547</v>
      </c>
      <c r="G9" s="133"/>
      <c r="H9" s="71"/>
      <c r="I9" s="132">
        <f t="shared" si="3"/>
        <v>2751</v>
      </c>
    </row>
    <row r="10" spans="1:9" ht="26" x14ac:dyDescent="0.4">
      <c r="A10" s="4" t="s">
        <v>161</v>
      </c>
      <c r="B10" s="134">
        <v>1</v>
      </c>
      <c r="C10" s="132">
        <f>รวมจัดสรรปี2568!C11</f>
        <v>2204</v>
      </c>
      <c r="D10" s="132">
        <f t="shared" si="0"/>
        <v>2204</v>
      </c>
      <c r="E10" s="132">
        <f>รวมจัดสรรปี2568!K11</f>
        <v>547</v>
      </c>
      <c r="F10" s="132">
        <f t="shared" ref="F10:F14" si="5">SUM(E10*B10)</f>
        <v>547</v>
      </c>
      <c r="G10" s="133"/>
      <c r="H10" s="71"/>
      <c r="I10" s="132">
        <f t="shared" si="3"/>
        <v>2751</v>
      </c>
    </row>
    <row r="11" spans="1:9" ht="26" x14ac:dyDescent="0.4">
      <c r="A11" s="4" t="s">
        <v>162</v>
      </c>
      <c r="B11" s="134">
        <v>1</v>
      </c>
      <c r="C11" s="132">
        <f>รวมจัดสรรปี2568!C12</f>
        <v>2204</v>
      </c>
      <c r="D11" s="132">
        <f t="shared" si="0"/>
        <v>2204</v>
      </c>
      <c r="E11" s="132">
        <f>รวมจัดสรรปี2568!K12</f>
        <v>547</v>
      </c>
      <c r="F11" s="132">
        <f t="shared" si="5"/>
        <v>547</v>
      </c>
      <c r="G11" s="133"/>
      <c r="H11" s="71"/>
      <c r="I11" s="132">
        <f t="shared" si="3"/>
        <v>2751</v>
      </c>
    </row>
    <row r="12" spans="1:9" ht="26" x14ac:dyDescent="0.4">
      <c r="A12" s="4" t="s">
        <v>163</v>
      </c>
      <c r="B12" s="134">
        <v>1</v>
      </c>
      <c r="C12" s="132">
        <f>รวมจัดสรรปี2568!C13</f>
        <v>2204</v>
      </c>
      <c r="D12" s="132">
        <f t="shared" si="0"/>
        <v>2204</v>
      </c>
      <c r="E12" s="132">
        <f>รวมจัดสรรปี2568!K13</f>
        <v>547</v>
      </c>
      <c r="F12" s="132">
        <f t="shared" si="5"/>
        <v>547</v>
      </c>
      <c r="G12" s="133"/>
      <c r="H12" s="71"/>
      <c r="I12" s="132">
        <f t="shared" si="3"/>
        <v>2751</v>
      </c>
    </row>
    <row r="13" spans="1:9" ht="26" x14ac:dyDescent="0.4">
      <c r="A13" s="4" t="s">
        <v>164</v>
      </c>
      <c r="B13" s="134">
        <v>1</v>
      </c>
      <c r="C13" s="132">
        <f>รวมจัดสรรปี2568!C14</f>
        <v>2204</v>
      </c>
      <c r="D13" s="132">
        <f t="shared" si="0"/>
        <v>2204</v>
      </c>
      <c r="E13" s="132">
        <f>รวมจัดสรรปี2568!K14</f>
        <v>547</v>
      </c>
      <c r="F13" s="132">
        <f t="shared" si="5"/>
        <v>547</v>
      </c>
      <c r="G13" s="133"/>
      <c r="H13" s="71"/>
      <c r="I13" s="132">
        <f t="shared" si="3"/>
        <v>2751</v>
      </c>
    </row>
    <row r="14" spans="1:9" ht="26" x14ac:dyDescent="0.4">
      <c r="A14" s="4" t="s">
        <v>165</v>
      </c>
      <c r="B14" s="134">
        <v>1</v>
      </c>
      <c r="C14" s="132">
        <f>รวมจัดสรรปี2568!C15</f>
        <v>2204</v>
      </c>
      <c r="D14" s="132">
        <f t="shared" si="0"/>
        <v>2204</v>
      </c>
      <c r="E14" s="132">
        <f>รวมจัดสรรปี2568!K15</f>
        <v>547</v>
      </c>
      <c r="F14" s="132">
        <f t="shared" si="5"/>
        <v>547</v>
      </c>
      <c r="G14" s="133"/>
      <c r="H14" s="71"/>
      <c r="I14" s="132">
        <f t="shared" si="3"/>
        <v>2751</v>
      </c>
    </row>
    <row r="15" spans="1:9" ht="29" x14ac:dyDescent="0.4">
      <c r="A15" s="100" t="s">
        <v>166</v>
      </c>
      <c r="B15" s="140">
        <f>SUM(B9:B14)</f>
        <v>6</v>
      </c>
      <c r="C15" s="141">
        <f>SUM(C9:C14)</f>
        <v>13224</v>
      </c>
      <c r="D15" s="142">
        <f>SUM(D9:D14)</f>
        <v>13224</v>
      </c>
      <c r="E15" s="142">
        <f>SUM(E9:E14)</f>
        <v>3282</v>
      </c>
      <c r="F15" s="142">
        <f>SUM(F9:F14)</f>
        <v>3282</v>
      </c>
      <c r="G15" s="142">
        <f t="shared" ref="G15:I15" si="6">SUM(G9:G14)</f>
        <v>0</v>
      </c>
      <c r="H15" s="142">
        <f t="shared" si="6"/>
        <v>0</v>
      </c>
      <c r="I15" s="142">
        <f t="shared" si="6"/>
        <v>16506</v>
      </c>
    </row>
    <row r="16" spans="1:9" ht="29" x14ac:dyDescent="0.4">
      <c r="A16" s="3" t="s">
        <v>1</v>
      </c>
      <c r="B16" s="128">
        <v>1</v>
      </c>
      <c r="C16" s="129">
        <f>รวมจัดสรรปี2568!C16</f>
        <v>4060</v>
      </c>
      <c r="D16" s="130">
        <f t="shared" si="0"/>
        <v>4060</v>
      </c>
      <c r="E16" s="130">
        <f>รวมจัดสรรปี2568!K16</f>
        <v>1003</v>
      </c>
      <c r="F16" s="130">
        <f>SUM(รวมจัดสรรปี2568!K16)</f>
        <v>1003</v>
      </c>
      <c r="G16" s="66"/>
      <c r="H16" s="79"/>
      <c r="I16" s="132">
        <f t="shared" si="3"/>
        <v>5063</v>
      </c>
    </row>
    <row r="17" spans="1:10" ht="29" x14ac:dyDescent="0.4">
      <c r="A17" s="3" t="s">
        <v>2</v>
      </c>
      <c r="B17" s="128">
        <v>1</v>
      </c>
      <c r="C17" s="129">
        <f>รวมจัดสรรปี2568!C17</f>
        <v>4060</v>
      </c>
      <c r="D17" s="130">
        <f t="shared" si="0"/>
        <v>4060</v>
      </c>
      <c r="E17" s="130">
        <f>รวมจัดสรรปี2568!K17</f>
        <v>1003</v>
      </c>
      <c r="F17" s="130">
        <f>SUM(รวมจัดสรรปี2568!K17)</f>
        <v>1003</v>
      </c>
      <c r="G17" s="66"/>
      <c r="H17" s="79"/>
      <c r="I17" s="132">
        <f t="shared" si="3"/>
        <v>5063</v>
      </c>
    </row>
    <row r="18" spans="1:10" ht="29" x14ac:dyDescent="0.4">
      <c r="A18" s="3" t="s">
        <v>3</v>
      </c>
      <c r="B18" s="128">
        <v>1</v>
      </c>
      <c r="C18" s="129">
        <f>รวมจัดสรรปี2568!C18</f>
        <v>4060</v>
      </c>
      <c r="D18" s="130">
        <f t="shared" si="0"/>
        <v>4060</v>
      </c>
      <c r="E18" s="130">
        <f>รวมจัดสรรปี2568!K18</f>
        <v>1003</v>
      </c>
      <c r="F18" s="130">
        <f>SUM(รวมจัดสรรปี2568!K18)</f>
        <v>1003</v>
      </c>
      <c r="G18" s="133"/>
      <c r="H18" s="71">
        <f>SUM(H15:H17)</f>
        <v>0</v>
      </c>
      <c r="I18" s="132">
        <f t="shared" si="3"/>
        <v>5063</v>
      </c>
    </row>
    <row r="19" spans="1:10" ht="27" x14ac:dyDescent="0.45">
      <c r="A19" s="117" t="s">
        <v>167</v>
      </c>
      <c r="B19" s="135">
        <f>SUM(B16:B18)</f>
        <v>3</v>
      </c>
      <c r="C19" s="135">
        <f>SUM(C16:C18)</f>
        <v>12180</v>
      </c>
      <c r="D19" s="135">
        <f>SUM(D16:D18)</f>
        <v>12180</v>
      </c>
      <c r="E19" s="135">
        <f t="shared" ref="E19:I19" si="7">SUM(E16:E18)</f>
        <v>3009</v>
      </c>
      <c r="F19" s="135">
        <f t="shared" si="7"/>
        <v>3009</v>
      </c>
      <c r="G19" s="135">
        <f t="shared" si="7"/>
        <v>0</v>
      </c>
      <c r="H19" s="135">
        <f t="shared" si="7"/>
        <v>0</v>
      </c>
      <c r="I19" s="135">
        <f t="shared" si="7"/>
        <v>15189</v>
      </c>
    </row>
    <row r="20" spans="1:10" x14ac:dyDescent="0.4">
      <c r="A20" s="29" t="s">
        <v>30</v>
      </c>
      <c r="I20" s="33"/>
    </row>
    <row r="21" spans="1:10" x14ac:dyDescent="0.4">
      <c r="A21" s="167" t="s">
        <v>31</v>
      </c>
      <c r="B21" s="168"/>
      <c r="C21" s="168"/>
      <c r="D21" s="168"/>
      <c r="E21" s="168"/>
      <c r="F21" s="168"/>
      <c r="G21" s="169"/>
      <c r="H21" s="32" t="s">
        <v>34</v>
      </c>
      <c r="I21" s="114">
        <f>รวมจัดสรรปี2568!F12</f>
        <v>377660</v>
      </c>
    </row>
    <row r="22" spans="1:10" x14ac:dyDescent="0.4">
      <c r="A22" s="167" t="s">
        <v>32</v>
      </c>
      <c r="B22" s="168"/>
      <c r="C22" s="168"/>
      <c r="D22" s="168"/>
      <c r="E22" s="168"/>
      <c r="F22" s="168"/>
      <c r="G22" s="169"/>
      <c r="H22" s="32" t="s">
        <v>34</v>
      </c>
      <c r="I22" s="114">
        <f>รวมจัดสรรปี2568!H12</f>
        <v>182000</v>
      </c>
    </row>
    <row r="23" spans="1:10" x14ac:dyDescent="0.4">
      <c r="A23" s="167" t="s">
        <v>33</v>
      </c>
      <c r="B23" s="168"/>
      <c r="C23" s="168"/>
      <c r="D23" s="168"/>
      <c r="E23" s="168"/>
      <c r="F23" s="168"/>
      <c r="G23" s="169"/>
      <c r="H23" s="32" t="s">
        <v>34</v>
      </c>
      <c r="I23" s="114">
        <f>รวมจัดสรรปี2568!J12</f>
        <v>182000</v>
      </c>
    </row>
    <row r="24" spans="1:10" x14ac:dyDescent="0.4">
      <c r="A24" s="167" t="s">
        <v>84</v>
      </c>
      <c r="B24" s="168"/>
      <c r="C24" s="168"/>
      <c r="D24" s="168"/>
      <c r="E24" s="168"/>
      <c r="F24" s="168"/>
      <c r="G24" s="169"/>
      <c r="H24" s="32" t="s">
        <v>34</v>
      </c>
      <c r="I24" s="85"/>
    </row>
    <row r="25" spans="1:10" x14ac:dyDescent="0.4">
      <c r="A25" s="167" t="s">
        <v>85</v>
      </c>
      <c r="B25" s="168"/>
      <c r="C25" s="168"/>
      <c r="D25" s="168"/>
      <c r="E25" s="168"/>
      <c r="F25" s="168"/>
      <c r="G25" s="169"/>
      <c r="H25" s="32" t="s">
        <v>34</v>
      </c>
      <c r="I25" s="85"/>
    </row>
    <row r="26" spans="1:10" x14ac:dyDescent="0.4">
      <c r="A26" s="95" t="s">
        <v>88</v>
      </c>
      <c r="B26" s="96"/>
      <c r="C26" s="96"/>
      <c r="D26" s="96"/>
      <c r="E26" s="96"/>
      <c r="F26" s="96"/>
      <c r="G26" s="97"/>
      <c r="H26" s="32" t="s">
        <v>34</v>
      </c>
      <c r="I26" s="85"/>
    </row>
    <row r="27" spans="1:10" x14ac:dyDescent="0.4">
      <c r="A27" s="171" t="s">
        <v>89</v>
      </c>
      <c r="B27" s="172"/>
      <c r="C27" s="172"/>
      <c r="D27" s="172"/>
      <c r="E27" s="172"/>
      <c r="F27" s="172"/>
      <c r="G27" s="173"/>
      <c r="H27" s="92"/>
      <c r="I27" s="93"/>
    </row>
    <row r="28" spans="1:10" x14ac:dyDescent="0.4">
      <c r="A28" s="167" t="s">
        <v>113</v>
      </c>
      <c r="B28" s="168"/>
      <c r="C28" s="168"/>
      <c r="D28" s="168"/>
      <c r="E28" s="168"/>
      <c r="F28" s="168"/>
      <c r="G28" s="169"/>
      <c r="H28" s="32" t="s">
        <v>34</v>
      </c>
      <c r="I28" s="85"/>
    </row>
    <row r="29" spans="1:10" x14ac:dyDescent="0.4">
      <c r="A29" s="167" t="s">
        <v>90</v>
      </c>
      <c r="B29" s="168"/>
      <c r="C29" s="168"/>
      <c r="D29" s="168"/>
      <c r="E29" s="168"/>
      <c r="F29" s="168"/>
      <c r="G29" s="169"/>
      <c r="H29" s="32" t="s">
        <v>34</v>
      </c>
      <c r="I29" s="85">
        <v>0</v>
      </c>
    </row>
    <row r="30" spans="1:10" x14ac:dyDescent="0.4">
      <c r="A30" s="167" t="s">
        <v>91</v>
      </c>
      <c r="B30" s="168"/>
      <c r="C30" s="168"/>
      <c r="D30" s="168"/>
      <c r="E30" s="168"/>
      <c r="F30" s="168"/>
      <c r="G30" s="169"/>
      <c r="H30" s="32"/>
      <c r="I30" s="86"/>
    </row>
    <row r="31" spans="1:10" x14ac:dyDescent="0.4">
      <c r="A31" s="95" t="s">
        <v>98</v>
      </c>
      <c r="B31" s="96"/>
      <c r="C31" s="96"/>
      <c r="D31" s="96"/>
      <c r="E31" s="96"/>
      <c r="F31" s="96"/>
      <c r="G31" s="97"/>
      <c r="H31" s="32" t="s">
        <v>34</v>
      </c>
      <c r="I31" s="86"/>
      <c r="J31" s="33"/>
    </row>
    <row r="32" spans="1:10" x14ac:dyDescent="0.4">
      <c r="A32" s="95" t="s">
        <v>99</v>
      </c>
      <c r="B32" s="96"/>
      <c r="C32" s="96"/>
      <c r="D32" s="96"/>
      <c r="E32" s="96"/>
      <c r="F32" s="96"/>
      <c r="G32" s="97"/>
      <c r="H32" s="32" t="s">
        <v>34</v>
      </c>
      <c r="I32" s="86"/>
    </row>
    <row r="33" spans="1:9" x14ac:dyDescent="0.4">
      <c r="A33" s="95" t="s">
        <v>92</v>
      </c>
      <c r="B33" s="96"/>
      <c r="C33" s="96"/>
      <c r="D33" s="96"/>
      <c r="E33" s="96"/>
      <c r="F33" s="96"/>
      <c r="G33" s="97"/>
      <c r="H33" s="32"/>
      <c r="I33" s="86"/>
    </row>
    <row r="34" spans="1:9" x14ac:dyDescent="0.4">
      <c r="A34" s="95" t="s">
        <v>100</v>
      </c>
      <c r="B34" s="96"/>
      <c r="C34" s="96"/>
      <c r="D34" s="96"/>
      <c r="E34" s="96"/>
      <c r="F34" s="96"/>
      <c r="G34" s="97"/>
      <c r="H34" s="32" t="s">
        <v>34</v>
      </c>
      <c r="I34" s="86"/>
    </row>
    <row r="35" spans="1:9" x14ac:dyDescent="0.4">
      <c r="A35" s="95" t="s">
        <v>101</v>
      </c>
      <c r="B35" s="96"/>
      <c r="C35" s="96"/>
      <c r="D35" s="96"/>
      <c r="E35" s="96"/>
      <c r="F35" s="96"/>
      <c r="G35" s="97"/>
      <c r="H35" s="32" t="s">
        <v>34</v>
      </c>
      <c r="I35" s="86"/>
    </row>
    <row r="36" spans="1:9" x14ac:dyDescent="0.4">
      <c r="A36" s="167" t="s">
        <v>102</v>
      </c>
      <c r="B36" s="168"/>
      <c r="C36" s="168"/>
      <c r="D36" s="168"/>
      <c r="E36" s="168"/>
      <c r="F36" s="168"/>
      <c r="G36" s="169"/>
      <c r="H36" s="32" t="s">
        <v>34</v>
      </c>
      <c r="I36" s="85"/>
    </row>
    <row r="37" spans="1:9" ht="27" x14ac:dyDescent="0.45">
      <c r="A37" s="170" t="s">
        <v>35</v>
      </c>
      <c r="B37" s="170"/>
      <c r="C37" s="170"/>
      <c r="D37" s="170"/>
      <c r="E37" s="170"/>
      <c r="F37" s="170"/>
      <c r="G37" s="170"/>
      <c r="H37" s="170"/>
      <c r="I37" s="87">
        <f>SUM(I19:I36)</f>
        <v>756849</v>
      </c>
    </row>
  </sheetData>
  <mergeCells count="20">
    <mergeCell ref="E2:F2"/>
    <mergeCell ref="E3:F3"/>
    <mergeCell ref="G2:H2"/>
    <mergeCell ref="G3:H3"/>
    <mergeCell ref="I2:I4"/>
    <mergeCell ref="A22:G22"/>
    <mergeCell ref="A36:G36"/>
    <mergeCell ref="A37:H37"/>
    <mergeCell ref="A24:G24"/>
    <mergeCell ref="A25:G25"/>
    <mergeCell ref="A27:G27"/>
    <mergeCell ref="A28:G28"/>
    <mergeCell ref="A29:G29"/>
    <mergeCell ref="A30:G30"/>
    <mergeCell ref="A23:G23"/>
    <mergeCell ref="A2:A4"/>
    <mergeCell ref="B2:B4"/>
    <mergeCell ref="C2:D2"/>
    <mergeCell ref="C3:D3"/>
    <mergeCell ref="A21:G21"/>
  </mergeCells>
  <printOptions horizontalCentered="1"/>
  <pageMargins left="0.51181102362204722" right="0.31496062992125984" top="0.74803149606299213" bottom="0.5511811023622047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zoomScale="210" zoomScaleNormal="210" workbookViewId="0">
      <pane ySplit="5" topLeftCell="A6" activePane="bottomLeft" state="frozen"/>
      <selection pane="bottomLeft" activeCell="B20" sqref="B20"/>
    </sheetView>
  </sheetViews>
  <sheetFormatPr baseColWidth="10" defaultColWidth="9.1640625" defaultRowHeight="24" x14ac:dyDescent="0.4"/>
  <cols>
    <col min="1" max="1" width="4.6640625" style="31" customWidth="1"/>
    <col min="2" max="2" width="28.6640625" style="31" customWidth="1"/>
    <col min="3" max="3" width="11.1640625" style="31" customWidth="1"/>
    <col min="4" max="4" width="13" style="31" customWidth="1"/>
    <col min="5" max="5" width="12.83203125" style="31" customWidth="1"/>
    <col min="6" max="6" width="13" style="31" customWidth="1"/>
    <col min="7" max="7" width="14" style="31" customWidth="1"/>
    <col min="8" max="8" width="12.1640625" style="31" customWidth="1"/>
    <col min="9" max="9" width="13" style="31" customWidth="1"/>
    <col min="10" max="10" width="11.33203125" style="31" bestFit="1" customWidth="1"/>
    <col min="11" max="16384" width="9.1640625" style="31"/>
  </cols>
  <sheetData>
    <row r="1" spans="1:8" ht="27" x14ac:dyDescent="0.4">
      <c r="A1" s="186" t="s">
        <v>142</v>
      </c>
      <c r="B1" s="186"/>
      <c r="C1" s="186"/>
      <c r="D1" s="186"/>
      <c r="E1" s="186"/>
      <c r="F1" s="186"/>
      <c r="G1" s="186"/>
      <c r="H1" s="186"/>
    </row>
    <row r="2" spans="1:8" x14ac:dyDescent="0.4">
      <c r="A2" s="30" t="s">
        <v>69</v>
      </c>
      <c r="B2" s="37"/>
    </row>
    <row r="3" spans="1:8" x14ac:dyDescent="0.4">
      <c r="A3" s="189" t="s">
        <v>36</v>
      </c>
      <c r="B3" s="189" t="s">
        <v>37</v>
      </c>
      <c r="C3" s="189" t="s">
        <v>38</v>
      </c>
      <c r="D3" s="189"/>
      <c r="E3" s="189"/>
      <c r="F3" s="189" t="s">
        <v>93</v>
      </c>
      <c r="G3" s="189" t="s">
        <v>111</v>
      </c>
      <c r="H3" s="190" t="s">
        <v>4</v>
      </c>
    </row>
    <row r="4" spans="1:8" x14ac:dyDescent="0.4">
      <c r="A4" s="189"/>
      <c r="B4" s="189"/>
      <c r="C4" s="189" t="s">
        <v>68</v>
      </c>
      <c r="D4" s="189" t="s">
        <v>39</v>
      </c>
      <c r="E4" s="189" t="s">
        <v>40</v>
      </c>
      <c r="F4" s="189"/>
      <c r="G4" s="189"/>
      <c r="H4" s="190"/>
    </row>
    <row r="5" spans="1:8" ht="66" customHeight="1" x14ac:dyDescent="0.4">
      <c r="A5" s="189"/>
      <c r="B5" s="189"/>
      <c r="C5" s="189"/>
      <c r="D5" s="189"/>
      <c r="E5" s="189"/>
      <c r="F5" s="189"/>
      <c r="G5" s="189"/>
      <c r="H5" s="190"/>
    </row>
    <row r="6" spans="1:8" x14ac:dyDescent="0.4">
      <c r="A6" s="38">
        <v>1</v>
      </c>
      <c r="B6" s="39" t="s">
        <v>41</v>
      </c>
      <c r="C6" s="40"/>
      <c r="D6" s="40"/>
      <c r="E6" s="40"/>
      <c r="F6" s="40"/>
      <c r="G6" s="40"/>
      <c r="H6" s="94"/>
    </row>
    <row r="7" spans="1:8" ht="43.5" customHeight="1" x14ac:dyDescent="0.4">
      <c r="A7" s="45"/>
      <c r="B7" s="46" t="s">
        <v>103</v>
      </c>
      <c r="C7" s="53"/>
      <c r="D7" s="63"/>
      <c r="E7" s="53"/>
      <c r="F7" s="53"/>
      <c r="G7" s="53"/>
      <c r="H7" s="47">
        <f>SUM(C7:G7)</f>
        <v>0</v>
      </c>
    </row>
    <row r="8" spans="1:8" ht="44" x14ac:dyDescent="0.4">
      <c r="A8" s="45"/>
      <c r="B8" s="46" t="s">
        <v>104</v>
      </c>
      <c r="C8" s="53"/>
      <c r="D8" s="63"/>
      <c r="E8" s="53"/>
      <c r="F8" s="53"/>
      <c r="G8" s="53"/>
      <c r="H8" s="47">
        <f t="shared" ref="H8:H9" si="0">SUM(C8:G8)</f>
        <v>0</v>
      </c>
    </row>
    <row r="9" spans="1:8" ht="44" x14ac:dyDescent="0.4">
      <c r="A9" s="45"/>
      <c r="B9" s="46" t="s">
        <v>105</v>
      </c>
      <c r="C9" s="53"/>
      <c r="D9" s="63"/>
      <c r="E9" s="53"/>
      <c r="F9" s="53"/>
      <c r="G9" s="53"/>
      <c r="H9" s="47">
        <f t="shared" si="0"/>
        <v>0</v>
      </c>
    </row>
    <row r="10" spans="1:8" x14ac:dyDescent="0.4">
      <c r="A10" s="45"/>
      <c r="B10" s="50" t="s">
        <v>42</v>
      </c>
      <c r="C10" s="47">
        <f>SUM(C7:C9)</f>
        <v>0</v>
      </c>
      <c r="D10" s="64"/>
      <c r="E10" s="47">
        <f t="shared" ref="E10:H10" si="1">SUM(E7:E9)</f>
        <v>0</v>
      </c>
      <c r="F10" s="47">
        <f t="shared" si="1"/>
        <v>0</v>
      </c>
      <c r="G10" s="47">
        <f t="shared" si="1"/>
        <v>0</v>
      </c>
      <c r="H10" s="47">
        <f t="shared" si="1"/>
        <v>0</v>
      </c>
    </row>
    <row r="11" spans="1:8" x14ac:dyDescent="0.4">
      <c r="A11" s="48">
        <v>2</v>
      </c>
      <c r="B11" s="49" t="s">
        <v>43</v>
      </c>
      <c r="C11" s="40"/>
      <c r="D11" s="40"/>
      <c r="E11" s="40"/>
      <c r="F11" s="40"/>
      <c r="G11" s="40"/>
      <c r="H11" s="94"/>
    </row>
    <row r="12" spans="1:8" ht="44" x14ac:dyDescent="0.4">
      <c r="A12" s="42"/>
      <c r="B12" s="52" t="s">
        <v>95</v>
      </c>
      <c r="C12" s="53"/>
      <c r="D12" s="63"/>
      <c r="E12" s="53"/>
      <c r="F12" s="53"/>
      <c r="G12" s="53"/>
      <c r="H12" s="47">
        <f>SUM(C12:G12)</f>
        <v>0</v>
      </c>
    </row>
    <row r="13" spans="1:8" x14ac:dyDescent="0.4">
      <c r="A13" s="42"/>
      <c r="B13" s="54" t="s">
        <v>44</v>
      </c>
      <c r="C13" s="53"/>
      <c r="D13" s="63"/>
      <c r="E13" s="53"/>
      <c r="F13" s="53"/>
      <c r="G13" s="53"/>
      <c r="H13" s="47">
        <f t="shared" ref="H13:H17" si="2">SUM(C13:G13)</f>
        <v>0</v>
      </c>
    </row>
    <row r="14" spans="1:8" x14ac:dyDescent="0.4">
      <c r="A14" s="42"/>
      <c r="B14" s="54" t="s">
        <v>45</v>
      </c>
      <c r="C14" s="53"/>
      <c r="D14" s="63"/>
      <c r="E14" s="53"/>
      <c r="F14" s="53"/>
      <c r="G14" s="53"/>
      <c r="H14" s="47">
        <f t="shared" si="2"/>
        <v>0</v>
      </c>
    </row>
    <row r="15" spans="1:8" x14ac:dyDescent="0.4">
      <c r="A15" s="42"/>
      <c r="B15" s="52" t="s">
        <v>80</v>
      </c>
      <c r="C15" s="53"/>
      <c r="D15" s="63"/>
      <c r="E15" s="53"/>
      <c r="F15" s="53"/>
      <c r="G15" s="53"/>
      <c r="H15" s="47">
        <f t="shared" si="2"/>
        <v>0</v>
      </c>
    </row>
    <row r="16" spans="1:8" x14ac:dyDescent="0.4">
      <c r="A16" s="42"/>
      <c r="B16" s="52" t="s">
        <v>46</v>
      </c>
      <c r="C16" s="53"/>
      <c r="D16" s="63"/>
      <c r="E16" s="53"/>
      <c r="F16" s="53"/>
      <c r="G16" s="53"/>
      <c r="H16" s="47">
        <f t="shared" si="2"/>
        <v>0</v>
      </c>
    </row>
    <row r="17" spans="1:10" x14ac:dyDescent="0.4">
      <c r="A17" s="42"/>
      <c r="B17" s="55" t="s">
        <v>47</v>
      </c>
      <c r="C17" s="47">
        <f>SUM(C12:C16)</f>
        <v>0</v>
      </c>
      <c r="D17" s="64"/>
      <c r="E17" s="47">
        <f t="shared" ref="E17:G17" si="3">SUM(E12:E16)</f>
        <v>0</v>
      </c>
      <c r="F17" s="47">
        <f t="shared" si="3"/>
        <v>0</v>
      </c>
      <c r="G17" s="47">
        <f t="shared" si="3"/>
        <v>0</v>
      </c>
      <c r="H17" s="47">
        <f t="shared" si="2"/>
        <v>0</v>
      </c>
    </row>
    <row r="18" spans="1:10" x14ac:dyDescent="0.4">
      <c r="A18" s="42">
        <v>3</v>
      </c>
      <c r="B18" s="49" t="s">
        <v>48</v>
      </c>
      <c r="C18" s="40"/>
      <c r="D18" s="40"/>
      <c r="E18" s="40"/>
      <c r="F18" s="40"/>
      <c r="G18" s="40"/>
      <c r="H18" s="94"/>
    </row>
    <row r="19" spans="1:10" x14ac:dyDescent="0.4">
      <c r="A19" s="42"/>
      <c r="B19" s="43" t="s">
        <v>49</v>
      </c>
      <c r="C19" s="51"/>
      <c r="D19" s="51"/>
      <c r="E19" s="51"/>
      <c r="F19" s="51"/>
      <c r="G19" s="51"/>
      <c r="H19" s="57">
        <f>SUM(C19:G19)</f>
        <v>0</v>
      </c>
    </row>
    <row r="20" spans="1:10" x14ac:dyDescent="0.4">
      <c r="A20" s="42"/>
      <c r="B20" s="43" t="s">
        <v>50</v>
      </c>
      <c r="C20" s="51"/>
      <c r="D20" s="51"/>
      <c r="E20" s="51"/>
      <c r="F20" s="51"/>
      <c r="G20" s="51"/>
      <c r="H20" s="57">
        <f t="shared" ref="H20:H21" si="4">SUM(C20:G20)</f>
        <v>0</v>
      </c>
    </row>
    <row r="21" spans="1:10" x14ac:dyDescent="0.4">
      <c r="A21" s="42"/>
      <c r="B21" s="56" t="s">
        <v>51</v>
      </c>
      <c r="C21" s="57">
        <f>SUM(C19:C20)</f>
        <v>0</v>
      </c>
      <c r="D21" s="57">
        <f t="shared" ref="D21:G21" si="5">SUM(D19:D20)</f>
        <v>0</v>
      </c>
      <c r="E21" s="57">
        <f t="shared" si="5"/>
        <v>0</v>
      </c>
      <c r="F21" s="57">
        <f t="shared" si="5"/>
        <v>0</v>
      </c>
      <c r="G21" s="57">
        <f t="shared" si="5"/>
        <v>0</v>
      </c>
      <c r="H21" s="57">
        <f t="shared" si="4"/>
        <v>0</v>
      </c>
    </row>
    <row r="22" spans="1:10" x14ac:dyDescent="0.4">
      <c r="A22" s="48">
        <v>4</v>
      </c>
      <c r="B22" s="49" t="s">
        <v>52</v>
      </c>
      <c r="C22" s="40"/>
      <c r="D22" s="40"/>
      <c r="E22" s="40"/>
      <c r="F22" s="40"/>
      <c r="G22" s="40"/>
      <c r="H22" s="94"/>
    </row>
    <row r="23" spans="1:10" ht="44" x14ac:dyDescent="0.4">
      <c r="A23" s="42"/>
      <c r="B23" s="43" t="s">
        <v>86</v>
      </c>
      <c r="C23" s="53"/>
      <c r="D23" s="53"/>
      <c r="E23" s="53"/>
      <c r="F23" s="53"/>
      <c r="G23" s="53"/>
      <c r="H23" s="47">
        <f>SUM(C23:G23)</f>
        <v>0</v>
      </c>
    </row>
    <row r="24" spans="1:10" ht="44" x14ac:dyDescent="0.4">
      <c r="A24" s="42"/>
      <c r="B24" s="43" t="s">
        <v>70</v>
      </c>
      <c r="C24" s="53">
        <v>0</v>
      </c>
      <c r="D24" s="53"/>
      <c r="E24" s="53"/>
      <c r="F24" s="53"/>
      <c r="G24" s="53"/>
      <c r="H24" s="47">
        <f t="shared" ref="H24:H26" si="6">SUM(C24:G24)</f>
        <v>0</v>
      </c>
    </row>
    <row r="25" spans="1:10" ht="44" x14ac:dyDescent="0.4">
      <c r="A25" s="42"/>
      <c r="B25" s="43" t="s">
        <v>87</v>
      </c>
      <c r="C25" s="53">
        <v>0</v>
      </c>
      <c r="D25" s="53"/>
      <c r="E25" s="53"/>
      <c r="F25" s="53"/>
      <c r="G25" s="53"/>
      <c r="H25" s="47">
        <f t="shared" si="6"/>
        <v>0</v>
      </c>
    </row>
    <row r="26" spans="1:10" ht="44" x14ac:dyDescent="0.4">
      <c r="A26" s="42"/>
      <c r="B26" s="43" t="s">
        <v>71</v>
      </c>
      <c r="C26" s="53">
        <v>0</v>
      </c>
      <c r="D26" s="53"/>
      <c r="E26" s="53"/>
      <c r="F26" s="53"/>
      <c r="G26" s="53"/>
      <c r="H26" s="47">
        <f t="shared" si="6"/>
        <v>0</v>
      </c>
    </row>
    <row r="27" spans="1:10" x14ac:dyDescent="0.4">
      <c r="A27" s="41"/>
      <c r="B27" s="56" t="s">
        <v>53</v>
      </c>
      <c r="C27" s="57">
        <f>SUM(C23:C26)</f>
        <v>0</v>
      </c>
      <c r="D27" s="57">
        <f t="shared" ref="D27:H27" si="7">SUM(D23:D26)</f>
        <v>0</v>
      </c>
      <c r="E27" s="57">
        <f t="shared" si="7"/>
        <v>0</v>
      </c>
      <c r="F27" s="57">
        <f t="shared" si="7"/>
        <v>0</v>
      </c>
      <c r="G27" s="57">
        <f t="shared" si="7"/>
        <v>0</v>
      </c>
      <c r="H27" s="57">
        <f t="shared" si="7"/>
        <v>0</v>
      </c>
    </row>
    <row r="28" spans="1:10" x14ac:dyDescent="0.4">
      <c r="A28" s="44">
        <v>5</v>
      </c>
      <c r="B28" s="52" t="s">
        <v>54</v>
      </c>
      <c r="C28" s="58"/>
      <c r="D28" s="58"/>
      <c r="E28" s="53">
        <f>ประมาณการรายรับ!I21</f>
        <v>377660</v>
      </c>
      <c r="F28" s="44"/>
      <c r="G28" s="44"/>
      <c r="H28" s="47">
        <f>SUM(E28:G28)</f>
        <v>377660</v>
      </c>
    </row>
    <row r="29" spans="1:10" x14ac:dyDescent="0.4">
      <c r="A29" s="44">
        <v>6</v>
      </c>
      <c r="B29" s="52" t="s">
        <v>55</v>
      </c>
      <c r="C29" s="58"/>
      <c r="D29" s="58"/>
      <c r="E29" s="53">
        <f>ประมาณการรายรับ!I22</f>
        <v>182000</v>
      </c>
      <c r="F29" s="44"/>
      <c r="G29" s="44"/>
      <c r="H29" s="47">
        <f>SUM(E29:G29)</f>
        <v>182000</v>
      </c>
    </row>
    <row r="30" spans="1:10" x14ac:dyDescent="0.4">
      <c r="A30" s="44">
        <v>7</v>
      </c>
      <c r="B30" s="52" t="s">
        <v>56</v>
      </c>
      <c r="C30" s="58"/>
      <c r="D30" s="58"/>
      <c r="E30" s="53">
        <f>ประมาณการรายรับ!I23</f>
        <v>182000</v>
      </c>
      <c r="F30" s="44"/>
      <c r="G30" s="44"/>
      <c r="H30" s="47">
        <f>SUM(E30:G30)</f>
        <v>182000</v>
      </c>
    </row>
    <row r="31" spans="1:10" x14ac:dyDescent="0.4">
      <c r="A31" s="44">
        <v>8</v>
      </c>
      <c r="B31" s="52" t="s">
        <v>57</v>
      </c>
      <c r="C31" s="58"/>
      <c r="D31" s="58"/>
      <c r="E31" s="44"/>
      <c r="F31" s="44"/>
      <c r="H31" s="47">
        <f t="shared" ref="H31:H34" si="8">SUM(E31:G31)</f>
        <v>0</v>
      </c>
      <c r="J31" s="33"/>
    </row>
    <row r="32" spans="1:10" x14ac:dyDescent="0.4">
      <c r="A32" s="59">
        <v>9</v>
      </c>
      <c r="B32" s="60" t="s">
        <v>58</v>
      </c>
      <c r="C32" s="61"/>
      <c r="D32" s="61"/>
      <c r="E32" s="89">
        <f>ประมาณการรายรับ!I24</f>
        <v>0</v>
      </c>
      <c r="F32" s="61"/>
      <c r="G32" s="59"/>
      <c r="H32" s="47">
        <f t="shared" si="8"/>
        <v>0</v>
      </c>
    </row>
    <row r="33" spans="1:9" ht="44" x14ac:dyDescent="0.4">
      <c r="A33" s="62">
        <v>10</v>
      </c>
      <c r="B33" s="52" t="s">
        <v>72</v>
      </c>
      <c r="C33" s="58"/>
      <c r="D33" s="58"/>
      <c r="E33" s="53">
        <f>ประมาณการรายรับ!I25</f>
        <v>0</v>
      </c>
      <c r="F33" s="58"/>
      <c r="G33" s="44"/>
      <c r="H33" s="47">
        <f t="shared" si="8"/>
        <v>0</v>
      </c>
    </row>
    <row r="34" spans="1:9" x14ac:dyDescent="0.4">
      <c r="A34" s="62">
        <v>11</v>
      </c>
      <c r="B34" s="52" t="s">
        <v>110</v>
      </c>
      <c r="C34" s="58"/>
      <c r="D34" s="58"/>
      <c r="E34" s="53"/>
      <c r="F34" s="58"/>
      <c r="G34" s="44"/>
      <c r="H34" s="47">
        <f t="shared" si="8"/>
        <v>0</v>
      </c>
    </row>
    <row r="35" spans="1:9" x14ac:dyDescent="0.4">
      <c r="A35" s="42"/>
      <c r="B35" s="56" t="s">
        <v>59</v>
      </c>
      <c r="C35" s="70">
        <f>C10+C17+C21+C27+C28+C29+C30+C31+C32+C33</f>
        <v>0</v>
      </c>
      <c r="D35" s="70">
        <f t="shared" ref="D35:H35" si="9">D10+D17+D21+D27+D28+D29+D30+D31+D32+D33</f>
        <v>0</v>
      </c>
      <c r="E35" s="70">
        <f t="shared" si="9"/>
        <v>741660</v>
      </c>
      <c r="F35" s="70">
        <f t="shared" si="9"/>
        <v>0</v>
      </c>
      <c r="G35" s="70">
        <f t="shared" si="9"/>
        <v>0</v>
      </c>
      <c r="H35" s="70">
        <f t="shared" si="9"/>
        <v>741660</v>
      </c>
    </row>
    <row r="36" spans="1:9" x14ac:dyDescent="0.4">
      <c r="A36" s="35"/>
    </row>
    <row r="37" spans="1:9" x14ac:dyDescent="0.4">
      <c r="A37" s="36" t="s">
        <v>67</v>
      </c>
    </row>
    <row r="38" spans="1:9" ht="21.75" customHeight="1" x14ac:dyDescent="0.4">
      <c r="A38" s="187" t="s">
        <v>36</v>
      </c>
      <c r="B38" s="187" t="s">
        <v>60</v>
      </c>
      <c r="C38" s="183" t="s">
        <v>61</v>
      </c>
      <c r="D38" s="184"/>
      <c r="E38" s="184"/>
      <c r="F38" s="184"/>
      <c r="G38" s="185"/>
      <c r="H38" s="187" t="s">
        <v>0</v>
      </c>
      <c r="I38" s="181" t="s">
        <v>73</v>
      </c>
    </row>
    <row r="39" spans="1:9" ht="125" x14ac:dyDescent="0.4">
      <c r="A39" s="188"/>
      <c r="B39" s="188"/>
      <c r="C39" s="66" t="s">
        <v>77</v>
      </c>
      <c r="D39" s="66" t="s">
        <v>78</v>
      </c>
      <c r="E39" s="66" t="s">
        <v>40</v>
      </c>
      <c r="F39" s="66" t="s">
        <v>114</v>
      </c>
      <c r="G39" s="66" t="s">
        <v>111</v>
      </c>
      <c r="H39" s="188"/>
      <c r="I39" s="182"/>
    </row>
    <row r="40" spans="1:9" ht="21.75" customHeight="1" x14ac:dyDescent="0.4">
      <c r="A40" s="194" t="s">
        <v>66</v>
      </c>
      <c r="B40" s="195"/>
      <c r="C40" s="195"/>
      <c r="D40" s="195"/>
      <c r="E40" s="195"/>
      <c r="F40" s="195"/>
      <c r="G40" s="195"/>
      <c r="H40" s="196"/>
      <c r="I40" s="102"/>
    </row>
    <row r="41" spans="1:9" ht="25" x14ac:dyDescent="0.4">
      <c r="A41" s="68">
        <v>1</v>
      </c>
      <c r="B41" s="99" t="s">
        <v>81</v>
      </c>
      <c r="C41" s="79"/>
      <c r="D41" s="79">
        <f>ประมาณการรายรับ!F19</f>
        <v>3009</v>
      </c>
      <c r="E41" s="79"/>
      <c r="F41" s="72"/>
      <c r="G41" s="73">
        <f>SUM(C41:F41)</f>
        <v>3009</v>
      </c>
      <c r="H41" s="65"/>
      <c r="I41" s="102"/>
    </row>
    <row r="42" spans="1:9" ht="25" x14ac:dyDescent="0.4">
      <c r="A42" s="68">
        <v>2</v>
      </c>
      <c r="B42" s="65" t="s">
        <v>60</v>
      </c>
      <c r="C42" s="79"/>
      <c r="D42" s="79">
        <v>0</v>
      </c>
      <c r="E42" s="79"/>
      <c r="F42" s="72"/>
      <c r="G42" s="73">
        <f t="shared" ref="G42:G44" si="10">SUM(C42:F42)</f>
        <v>0</v>
      </c>
      <c r="H42" s="65"/>
      <c r="I42" s="102"/>
    </row>
    <row r="43" spans="1:9" ht="25" x14ac:dyDescent="0.4">
      <c r="A43" s="68">
        <v>3</v>
      </c>
      <c r="B43" s="67" t="s">
        <v>60</v>
      </c>
      <c r="C43" s="79"/>
      <c r="D43" s="79"/>
      <c r="E43" s="79"/>
      <c r="F43" s="72"/>
      <c r="G43" s="73">
        <f t="shared" si="10"/>
        <v>0</v>
      </c>
      <c r="H43" s="65"/>
      <c r="I43" s="102"/>
    </row>
    <row r="44" spans="1:9" ht="25" x14ac:dyDescent="0.4">
      <c r="A44" s="68">
        <v>4</v>
      </c>
      <c r="B44" s="65" t="s">
        <v>106</v>
      </c>
      <c r="C44" s="79"/>
      <c r="D44" s="79"/>
      <c r="E44" s="79"/>
      <c r="F44" s="72"/>
      <c r="G44" s="73">
        <f t="shared" si="10"/>
        <v>0</v>
      </c>
      <c r="H44" s="65"/>
      <c r="I44" s="102"/>
    </row>
    <row r="45" spans="1:9" ht="25" x14ac:dyDescent="0.4">
      <c r="A45" s="68"/>
      <c r="B45" s="69" t="s">
        <v>75</v>
      </c>
      <c r="C45" s="71">
        <f>SUM(C41:C44)</f>
        <v>0</v>
      </c>
      <c r="D45" s="71">
        <f t="shared" ref="D45:G45" si="11">SUM(D41:D44)</f>
        <v>3009</v>
      </c>
      <c r="E45" s="71">
        <f t="shared" si="11"/>
        <v>0</v>
      </c>
      <c r="F45" s="71">
        <f t="shared" si="11"/>
        <v>0</v>
      </c>
      <c r="G45" s="71">
        <f t="shared" si="11"/>
        <v>3009</v>
      </c>
      <c r="H45" s="65"/>
      <c r="I45" s="102"/>
    </row>
    <row r="46" spans="1:9" ht="21.75" customHeight="1" x14ac:dyDescent="0.4">
      <c r="A46" s="194" t="s">
        <v>62</v>
      </c>
      <c r="B46" s="195"/>
      <c r="C46" s="195"/>
      <c r="D46" s="195"/>
      <c r="E46" s="195"/>
      <c r="F46" s="195"/>
      <c r="G46" s="195"/>
      <c r="H46" s="196"/>
      <c r="I46" s="102"/>
    </row>
    <row r="47" spans="1:9" ht="25" x14ac:dyDescent="0.4">
      <c r="A47" s="68">
        <v>1</v>
      </c>
      <c r="B47" s="65" t="s">
        <v>74</v>
      </c>
      <c r="C47" s="79"/>
      <c r="D47" s="79"/>
      <c r="E47" s="79"/>
      <c r="F47" s="72"/>
      <c r="G47" s="73">
        <f>SUM(C47:F47)</f>
        <v>0</v>
      </c>
      <c r="H47" s="65"/>
      <c r="I47" s="102"/>
    </row>
    <row r="48" spans="1:9" ht="25" x14ac:dyDescent="0.4">
      <c r="A48" s="68">
        <v>2</v>
      </c>
      <c r="B48" s="65" t="s">
        <v>74</v>
      </c>
      <c r="C48" s="79"/>
      <c r="D48" s="79"/>
      <c r="E48" s="79"/>
      <c r="F48" s="72"/>
      <c r="G48" s="73">
        <f t="shared" ref="G48:G50" si="12">SUM(C48:F48)</f>
        <v>0</v>
      </c>
      <c r="H48" s="65"/>
      <c r="I48" s="102"/>
    </row>
    <row r="49" spans="1:9" ht="25" x14ac:dyDescent="0.4">
      <c r="A49" s="68">
        <v>3</v>
      </c>
      <c r="B49" s="65" t="s">
        <v>74</v>
      </c>
      <c r="C49" s="79"/>
      <c r="D49" s="79"/>
      <c r="E49" s="79"/>
      <c r="F49" s="72"/>
      <c r="G49" s="73">
        <f t="shared" si="12"/>
        <v>0</v>
      </c>
      <c r="H49" s="65"/>
      <c r="I49" s="102"/>
    </row>
    <row r="50" spans="1:9" ht="25" x14ac:dyDescent="0.4">
      <c r="A50" s="68">
        <v>4</v>
      </c>
      <c r="B50" s="65" t="s">
        <v>74</v>
      </c>
      <c r="C50" s="79"/>
      <c r="D50" s="79"/>
      <c r="E50" s="79"/>
      <c r="F50" s="72"/>
      <c r="G50" s="73">
        <f t="shared" si="12"/>
        <v>0</v>
      </c>
      <c r="H50" s="65"/>
      <c r="I50" s="102"/>
    </row>
    <row r="51" spans="1:9" ht="25" x14ac:dyDescent="0.4">
      <c r="A51" s="68"/>
      <c r="B51" s="69" t="s">
        <v>63</v>
      </c>
      <c r="C51" s="71">
        <f>SUM(C47:C50)</f>
        <v>0</v>
      </c>
      <c r="D51" s="71">
        <f t="shared" ref="D51:G51" si="13">SUM(D47:D50)</f>
        <v>0</v>
      </c>
      <c r="E51" s="71">
        <f t="shared" si="13"/>
        <v>0</v>
      </c>
      <c r="F51" s="71">
        <f t="shared" si="13"/>
        <v>0</v>
      </c>
      <c r="G51" s="71">
        <f t="shared" si="13"/>
        <v>0</v>
      </c>
      <c r="H51" s="65"/>
      <c r="I51" s="102"/>
    </row>
    <row r="52" spans="1:9" x14ac:dyDescent="0.4">
      <c r="A52" s="194" t="s">
        <v>108</v>
      </c>
      <c r="B52" s="195"/>
      <c r="C52" s="195"/>
      <c r="D52" s="195"/>
      <c r="E52" s="195"/>
      <c r="F52" s="195"/>
      <c r="G52" s="195"/>
      <c r="H52" s="196"/>
      <c r="I52" s="102"/>
    </row>
    <row r="53" spans="1:9" ht="25" x14ac:dyDescent="0.4">
      <c r="A53" s="68">
        <v>1</v>
      </c>
      <c r="B53" s="65" t="s">
        <v>107</v>
      </c>
      <c r="C53" s="79"/>
      <c r="D53" s="79"/>
      <c r="E53" s="79"/>
      <c r="F53" s="72"/>
      <c r="G53" s="73">
        <f>SUM(C53:F53)</f>
        <v>0</v>
      </c>
      <c r="H53" s="65"/>
      <c r="I53" s="102"/>
    </row>
    <row r="54" spans="1:9" ht="25" x14ac:dyDescent="0.4">
      <c r="A54" s="68">
        <v>2</v>
      </c>
      <c r="B54" s="65" t="s">
        <v>74</v>
      </c>
      <c r="C54" s="79"/>
      <c r="D54" s="79"/>
      <c r="E54" s="79"/>
      <c r="F54" s="72"/>
      <c r="G54" s="73">
        <f t="shared" ref="G54:G56" si="14">SUM(C54:F54)</f>
        <v>0</v>
      </c>
      <c r="H54" s="65"/>
      <c r="I54" s="102"/>
    </row>
    <row r="55" spans="1:9" ht="25" x14ac:dyDescent="0.4">
      <c r="A55" s="68">
        <v>3</v>
      </c>
      <c r="B55" s="65" t="s">
        <v>74</v>
      </c>
      <c r="C55" s="79"/>
      <c r="D55" s="79"/>
      <c r="E55" s="79"/>
      <c r="F55" s="72"/>
      <c r="G55" s="73">
        <f t="shared" si="14"/>
        <v>0</v>
      </c>
      <c r="H55" s="65"/>
      <c r="I55" s="102"/>
    </row>
    <row r="56" spans="1:9" ht="25" x14ac:dyDescent="0.4">
      <c r="A56" s="68">
        <v>4</v>
      </c>
      <c r="B56" s="65" t="s">
        <v>74</v>
      </c>
      <c r="C56" s="79"/>
      <c r="D56" s="79"/>
      <c r="E56" s="79"/>
      <c r="F56" s="72"/>
      <c r="G56" s="73">
        <f t="shared" si="14"/>
        <v>0</v>
      </c>
      <c r="H56" s="65"/>
      <c r="I56" s="102"/>
    </row>
    <row r="57" spans="1:9" ht="25" x14ac:dyDescent="0.4">
      <c r="A57" s="68"/>
      <c r="B57" s="69" t="s">
        <v>64</v>
      </c>
      <c r="C57" s="74">
        <f>SUM(C53:C56)</f>
        <v>0</v>
      </c>
      <c r="D57" s="74">
        <f t="shared" ref="D57:G57" si="15">SUM(D53:D56)</f>
        <v>0</v>
      </c>
      <c r="E57" s="74">
        <f t="shared" si="15"/>
        <v>0</v>
      </c>
      <c r="F57" s="74">
        <f t="shared" si="15"/>
        <v>0</v>
      </c>
      <c r="G57" s="74">
        <f t="shared" si="15"/>
        <v>0</v>
      </c>
      <c r="H57" s="65"/>
      <c r="I57" s="102"/>
    </row>
    <row r="58" spans="1:9" x14ac:dyDescent="0.4">
      <c r="A58" s="194" t="s">
        <v>76</v>
      </c>
      <c r="B58" s="195"/>
      <c r="C58" s="195"/>
      <c r="D58" s="195"/>
      <c r="E58" s="195"/>
      <c r="F58" s="195"/>
      <c r="G58" s="195"/>
      <c r="H58" s="196"/>
      <c r="I58" s="102"/>
    </row>
    <row r="59" spans="1:9" ht="42" customHeight="1" x14ac:dyDescent="0.4">
      <c r="A59" s="68">
        <v>1</v>
      </c>
      <c r="B59" s="115" t="s">
        <v>112</v>
      </c>
      <c r="C59" s="77"/>
      <c r="D59" s="77"/>
      <c r="E59" s="77"/>
      <c r="F59" s="78"/>
      <c r="G59" s="80">
        <f>SUM(C59:F59)</f>
        <v>0</v>
      </c>
      <c r="H59" s="75"/>
      <c r="I59" s="102"/>
    </row>
    <row r="60" spans="1:9" ht="25" x14ac:dyDescent="0.4">
      <c r="A60" s="68">
        <v>2</v>
      </c>
      <c r="B60" s="65" t="s">
        <v>109</v>
      </c>
      <c r="C60" s="77"/>
      <c r="D60" s="77"/>
      <c r="E60" s="77"/>
      <c r="F60" s="78"/>
      <c r="G60" s="80">
        <f t="shared" ref="G60:G62" si="16">SUM(C60:F60)</f>
        <v>0</v>
      </c>
      <c r="H60" s="75"/>
      <c r="I60" s="102"/>
    </row>
    <row r="61" spans="1:9" ht="25" x14ac:dyDescent="0.4">
      <c r="A61" s="68">
        <v>3</v>
      </c>
      <c r="B61" s="65" t="s">
        <v>74</v>
      </c>
      <c r="C61" s="77"/>
      <c r="D61" s="77"/>
      <c r="E61" s="77"/>
      <c r="F61" s="78"/>
      <c r="G61" s="80">
        <f t="shared" si="16"/>
        <v>0</v>
      </c>
      <c r="H61" s="75"/>
      <c r="I61" s="102"/>
    </row>
    <row r="62" spans="1:9" ht="25" x14ac:dyDescent="0.4">
      <c r="A62" s="68">
        <v>4</v>
      </c>
      <c r="B62" s="65" t="s">
        <v>74</v>
      </c>
      <c r="C62" s="77"/>
      <c r="D62" s="77"/>
      <c r="E62" s="77"/>
      <c r="F62" s="78"/>
      <c r="G62" s="80">
        <f t="shared" si="16"/>
        <v>0</v>
      </c>
      <c r="H62" s="75"/>
      <c r="I62" s="102"/>
    </row>
    <row r="63" spans="1:9" ht="25" x14ac:dyDescent="0.4">
      <c r="A63" s="68"/>
      <c r="B63" s="69" t="s">
        <v>65</v>
      </c>
      <c r="C63" s="76">
        <f>SUM(C59:C62)</f>
        <v>0</v>
      </c>
      <c r="D63" s="76">
        <f t="shared" ref="D63:G63" si="17">SUM(D59:D62)</f>
        <v>0</v>
      </c>
      <c r="E63" s="76">
        <f t="shared" si="17"/>
        <v>0</v>
      </c>
      <c r="F63" s="76">
        <f t="shared" si="17"/>
        <v>0</v>
      </c>
      <c r="G63" s="76">
        <f t="shared" si="17"/>
        <v>0</v>
      </c>
      <c r="H63" s="75"/>
      <c r="I63" s="102"/>
    </row>
    <row r="64" spans="1:9" ht="20.25" customHeight="1" x14ac:dyDescent="0.4">
      <c r="A64" s="67"/>
      <c r="B64" s="81" t="s">
        <v>79</v>
      </c>
      <c r="C64" s="82">
        <f>C45+C51+C57+C63</f>
        <v>0</v>
      </c>
      <c r="D64" s="82">
        <f t="shared" ref="D64:G64" si="18">D45+D51+D57+D63</f>
        <v>3009</v>
      </c>
      <c r="E64" s="82">
        <f t="shared" si="18"/>
        <v>0</v>
      </c>
      <c r="F64" s="82">
        <f t="shared" si="18"/>
        <v>0</v>
      </c>
      <c r="G64" s="82">
        <f t="shared" si="18"/>
        <v>3009</v>
      </c>
      <c r="H64" s="67"/>
      <c r="I64" s="102"/>
    </row>
    <row r="65" spans="1:9" ht="46.5" customHeight="1" x14ac:dyDescent="0.4">
      <c r="A65" s="191" t="s">
        <v>94</v>
      </c>
      <c r="B65" s="192"/>
      <c r="C65" s="192"/>
      <c r="D65" s="192"/>
      <c r="E65" s="192"/>
      <c r="F65" s="193"/>
      <c r="G65" s="83">
        <f>H35+G64</f>
        <v>744669</v>
      </c>
      <c r="H65" s="67"/>
      <c r="I65" s="102"/>
    </row>
    <row r="66" spans="1:9" ht="27" x14ac:dyDescent="0.45">
      <c r="F66" s="90" t="s">
        <v>82</v>
      </c>
      <c r="G66" s="91">
        <f>ประมาณการรายรับ!I37</f>
        <v>756849</v>
      </c>
      <c r="H66" s="88"/>
    </row>
    <row r="67" spans="1:9" ht="27" x14ac:dyDescent="0.45">
      <c r="F67" s="90" t="s">
        <v>83</v>
      </c>
      <c r="G67" s="91">
        <f>G66-G65</f>
        <v>12180</v>
      </c>
    </row>
  </sheetData>
  <mergeCells count="20">
    <mergeCell ref="A65:F65"/>
    <mergeCell ref="A40:H40"/>
    <mergeCell ref="A46:H46"/>
    <mergeCell ref="A52:H52"/>
    <mergeCell ref="A58:H58"/>
    <mergeCell ref="I38:I39"/>
    <mergeCell ref="C38:G38"/>
    <mergeCell ref="A1:H1"/>
    <mergeCell ref="H38:H39"/>
    <mergeCell ref="B38:B39"/>
    <mergeCell ref="A38:A39"/>
    <mergeCell ref="C4:C5"/>
    <mergeCell ref="G3:G5"/>
    <mergeCell ref="A3:A5"/>
    <mergeCell ref="B3:B5"/>
    <mergeCell ref="C3:E3"/>
    <mergeCell ref="F3:F5"/>
    <mergeCell ref="H3:H5"/>
    <mergeCell ref="D4:D5"/>
    <mergeCell ref="E4:E5"/>
  </mergeCells>
  <printOptions horizontalCentered="1"/>
  <pageMargins left="0.31496062992125984" right="0.11811023622047245" top="0.55118110236220474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คำนวณ นร</vt:lpstr>
      <vt:lpstr>การจัดสรรงบ</vt:lpstr>
      <vt:lpstr>รวมจัดสรรปี2568</vt:lpstr>
      <vt:lpstr>ประมาณการรายรับ</vt:lpstr>
      <vt:lpstr>ประมาณการรายจ่าย</vt:lpstr>
      <vt:lpstr>ประมาณการรายรับ!_Hlk65940012</vt:lpstr>
      <vt:lpstr>ประมาณการรายรับ!_Hlk66439821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Nonthachai Chuanphan</cp:lastModifiedBy>
  <cp:lastPrinted>2015-08-06T07:55:25Z</cp:lastPrinted>
  <dcterms:created xsi:type="dcterms:W3CDTF">2010-01-15T03:35:28Z</dcterms:created>
  <dcterms:modified xsi:type="dcterms:W3CDTF">2025-05-13T03:21:17Z</dcterms:modified>
</cp:coreProperties>
</file>